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01 - Oprava střechy" sheetId="2" r:id="rId2"/>
    <sheet name="SO.02 - Oprava obálky budovy" sheetId="3" r:id="rId3"/>
    <sheet name="VON - Vedlejší a ostatní ..."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'SO.01 - Oprava střechy'!$C$90:$K$296</definedName>
    <definedName name="_xlnm.Print_Area" localSheetId="1">'SO.01 - Oprava střechy'!$C$4:$J$36,'SO.01 - Oprava střechy'!$C$42:$J$72,'SO.01 - Oprava střechy'!$C$78:$K$296</definedName>
    <definedName name="_xlnm.Print_Titles" localSheetId="1">'SO.01 - Oprava střechy'!$90:$90</definedName>
    <definedName name="_xlnm._FilterDatabase" localSheetId="2" hidden="1">'SO.02 - Oprava obálky budovy'!$C$88:$K$326</definedName>
    <definedName name="_xlnm.Print_Area" localSheetId="2">'SO.02 - Oprava obálky budovy'!$C$4:$J$36,'SO.02 - Oprava obálky budovy'!$C$42:$J$70,'SO.02 - Oprava obálky budovy'!$C$76:$K$326</definedName>
    <definedName name="_xlnm.Print_Titles" localSheetId="2">'SO.02 - Oprava obálky budovy'!$88:$88</definedName>
    <definedName name="_xlnm._FilterDatabase" localSheetId="3" hidden="1">'VON - Vedlejší a ostatní ...'!$C$78:$K$92</definedName>
    <definedName name="_xlnm.Print_Area" localSheetId="3">'VON - Vedlejší a ostatní ...'!$C$4:$J$36,'VON - Vedlejší a ostatní ...'!$C$42:$J$60,'VON - Vedlejší a ostatní ...'!$C$66:$K$92</definedName>
    <definedName name="_xlnm.Print_Titles" localSheetId="3">'VON - Vedlejší a ostatní ...'!$78:$78</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90"/>
  <c r="BH90"/>
  <c r="BG90"/>
  <c r="BF90"/>
  <c r="T90"/>
  <c r="T89"/>
  <c r="R90"/>
  <c r="R89"/>
  <c r="P90"/>
  <c r="P89"/>
  <c r="BK90"/>
  <c r="BK89"/>
  <c r="J89"/>
  <c r="J90"/>
  <c r="BE90"/>
  <c r="J59"/>
  <c r="BI82"/>
  <c r="F34"/>
  <c i="1" r="BD54"/>
  <c i="4" r="BH82"/>
  <c r="F33"/>
  <c i="1" r="BC54"/>
  <c i="4" r="BG82"/>
  <c r="F32"/>
  <c i="1" r="BB54"/>
  <c i="4" r="BF82"/>
  <c r="J31"/>
  <c i="1" r="AW54"/>
  <c i="4" r="F31"/>
  <c i="1" r="BA54"/>
  <c i="4" r="T82"/>
  <c r="T81"/>
  <c r="T80"/>
  <c r="T79"/>
  <c r="R82"/>
  <c r="R81"/>
  <c r="R80"/>
  <c r="R79"/>
  <c r="P82"/>
  <c r="P81"/>
  <c r="P80"/>
  <c r="P79"/>
  <c i="1" r="AU54"/>
  <c i="4" r="BK82"/>
  <c r="BK81"/>
  <c r="J81"/>
  <c r="BK80"/>
  <c r="J80"/>
  <c r="BK79"/>
  <c r="J79"/>
  <c r="J56"/>
  <c r="J27"/>
  <c i="1" r="AG54"/>
  <c i="4" r="J82"/>
  <c r="BE82"/>
  <c r="J30"/>
  <c i="1" r="AV54"/>
  <c i="4" r="F30"/>
  <c i="1" r="AZ54"/>
  <c i="4" r="J58"/>
  <c r="J57"/>
  <c r="J75"/>
  <c r="F75"/>
  <c r="F73"/>
  <c r="E71"/>
  <c r="J51"/>
  <c r="F51"/>
  <c r="F49"/>
  <c r="E47"/>
  <c r="J36"/>
  <c r="J18"/>
  <c r="E18"/>
  <c r="F76"/>
  <c r="F52"/>
  <c r="J17"/>
  <c r="J12"/>
  <c r="J73"/>
  <c r="J49"/>
  <c r="E7"/>
  <c r="E69"/>
  <c r="E45"/>
  <c i="1" r="AY53"/>
  <c r="AX53"/>
  <c i="3" r="BI325"/>
  <c r="BH325"/>
  <c r="BG325"/>
  <c r="BF325"/>
  <c r="T325"/>
  <c r="R325"/>
  <c r="P325"/>
  <c r="BK325"/>
  <c r="J325"/>
  <c r="BE325"/>
  <c r="BI318"/>
  <c r="BH318"/>
  <c r="BG318"/>
  <c r="BF318"/>
  <c r="T318"/>
  <c r="R318"/>
  <c r="P318"/>
  <c r="BK318"/>
  <c r="J318"/>
  <c r="BE318"/>
  <c r="BI310"/>
  <c r="BH310"/>
  <c r="BG310"/>
  <c r="BF310"/>
  <c r="T310"/>
  <c r="T309"/>
  <c r="R310"/>
  <c r="R309"/>
  <c r="P310"/>
  <c r="P309"/>
  <c r="BK310"/>
  <c r="BK309"/>
  <c r="J309"/>
  <c r="J310"/>
  <c r="BE310"/>
  <c r="J69"/>
  <c r="BI308"/>
  <c r="BH308"/>
  <c r="BG308"/>
  <c r="BF308"/>
  <c r="T308"/>
  <c r="R308"/>
  <c r="P308"/>
  <c r="BK308"/>
  <c r="J308"/>
  <c r="BE308"/>
  <c r="BI307"/>
  <c r="BH307"/>
  <c r="BG307"/>
  <c r="BF307"/>
  <c r="T307"/>
  <c r="T306"/>
  <c r="R307"/>
  <c r="R306"/>
  <c r="P307"/>
  <c r="P306"/>
  <c r="BK307"/>
  <c r="BK306"/>
  <c r="J306"/>
  <c r="J307"/>
  <c r="BE307"/>
  <c r="J68"/>
  <c r="BI305"/>
  <c r="BH305"/>
  <c r="BG305"/>
  <c r="BF305"/>
  <c r="T305"/>
  <c r="R305"/>
  <c r="P305"/>
  <c r="BK305"/>
  <c r="J305"/>
  <c r="BE305"/>
  <c r="BI304"/>
  <c r="BH304"/>
  <c r="BG304"/>
  <c r="BF304"/>
  <c r="T304"/>
  <c r="R304"/>
  <c r="P304"/>
  <c r="BK304"/>
  <c r="J304"/>
  <c r="BE304"/>
  <c r="BI303"/>
  <c r="BH303"/>
  <c r="BG303"/>
  <c r="BF303"/>
  <c r="T303"/>
  <c r="R303"/>
  <c r="P303"/>
  <c r="BK303"/>
  <c r="J303"/>
  <c r="BE303"/>
  <c r="BI302"/>
  <c r="BH302"/>
  <c r="BG302"/>
  <c r="BF302"/>
  <c r="T302"/>
  <c r="R302"/>
  <c r="P302"/>
  <c r="BK302"/>
  <c r="J302"/>
  <c r="BE302"/>
  <c r="BI301"/>
  <c r="BH301"/>
  <c r="BG301"/>
  <c r="BF301"/>
  <c r="T301"/>
  <c r="R301"/>
  <c r="P301"/>
  <c r="BK301"/>
  <c r="J301"/>
  <c r="BE301"/>
  <c r="BI300"/>
  <c r="BH300"/>
  <c r="BG300"/>
  <c r="BF300"/>
  <c r="T300"/>
  <c r="T299"/>
  <c r="R300"/>
  <c r="R299"/>
  <c r="P300"/>
  <c r="P299"/>
  <c r="BK300"/>
  <c r="BK299"/>
  <c r="J299"/>
  <c r="J300"/>
  <c r="BE300"/>
  <c r="J67"/>
  <c r="BI297"/>
  <c r="BH297"/>
  <c r="BG297"/>
  <c r="BF297"/>
  <c r="T297"/>
  <c r="R297"/>
  <c r="P297"/>
  <c r="BK297"/>
  <c r="J297"/>
  <c r="BE297"/>
  <c r="BI289"/>
  <c r="BH289"/>
  <c r="BG289"/>
  <c r="BF289"/>
  <c r="T289"/>
  <c r="R289"/>
  <c r="P289"/>
  <c r="BK289"/>
  <c r="J289"/>
  <c r="BE289"/>
  <c r="BI287"/>
  <c r="BH287"/>
  <c r="BG287"/>
  <c r="BF287"/>
  <c r="T287"/>
  <c r="R287"/>
  <c r="P287"/>
  <c r="BK287"/>
  <c r="J287"/>
  <c r="BE287"/>
  <c r="BI285"/>
  <c r="BH285"/>
  <c r="BG285"/>
  <c r="BF285"/>
  <c r="T285"/>
  <c r="R285"/>
  <c r="P285"/>
  <c r="BK285"/>
  <c r="J285"/>
  <c r="BE285"/>
  <c r="BI281"/>
  <c r="BH281"/>
  <c r="BG281"/>
  <c r="BF281"/>
  <c r="T281"/>
  <c r="T280"/>
  <c r="R281"/>
  <c r="R280"/>
  <c r="P281"/>
  <c r="P280"/>
  <c r="BK281"/>
  <c r="BK280"/>
  <c r="J280"/>
  <c r="J281"/>
  <c r="BE281"/>
  <c r="J66"/>
  <c r="BI278"/>
  <c r="BH278"/>
  <c r="BG278"/>
  <c r="BF278"/>
  <c r="T278"/>
  <c r="R278"/>
  <c r="P278"/>
  <c r="BK278"/>
  <c r="J278"/>
  <c r="BE278"/>
  <c r="BI274"/>
  <c r="BH274"/>
  <c r="BG274"/>
  <c r="BF274"/>
  <c r="T274"/>
  <c r="R274"/>
  <c r="P274"/>
  <c r="BK274"/>
  <c r="J274"/>
  <c r="BE274"/>
  <c r="BI272"/>
  <c r="BH272"/>
  <c r="BG272"/>
  <c r="BF272"/>
  <c r="T272"/>
  <c r="R272"/>
  <c r="P272"/>
  <c r="BK272"/>
  <c r="J272"/>
  <c r="BE272"/>
  <c r="BI270"/>
  <c r="BH270"/>
  <c r="BG270"/>
  <c r="BF270"/>
  <c r="T270"/>
  <c r="R270"/>
  <c r="P270"/>
  <c r="BK270"/>
  <c r="J270"/>
  <c r="BE270"/>
  <c r="BI268"/>
  <c r="BH268"/>
  <c r="BG268"/>
  <c r="BF268"/>
  <c r="T268"/>
  <c r="R268"/>
  <c r="P268"/>
  <c r="BK268"/>
  <c r="J268"/>
  <c r="BE268"/>
  <c r="BI266"/>
  <c r="BH266"/>
  <c r="BG266"/>
  <c r="BF266"/>
  <c r="T266"/>
  <c r="R266"/>
  <c r="P266"/>
  <c r="BK266"/>
  <c r="J266"/>
  <c r="BE266"/>
  <c r="BI248"/>
  <c r="BH248"/>
  <c r="BG248"/>
  <c r="BF248"/>
  <c r="T248"/>
  <c r="R248"/>
  <c r="P248"/>
  <c r="BK248"/>
  <c r="J248"/>
  <c r="BE248"/>
  <c r="BI246"/>
  <c r="BH246"/>
  <c r="BG246"/>
  <c r="BF246"/>
  <c r="T246"/>
  <c r="R246"/>
  <c r="P246"/>
  <c r="BK246"/>
  <c r="J246"/>
  <c r="BE246"/>
  <c r="BI244"/>
  <c r="BH244"/>
  <c r="BG244"/>
  <c r="BF244"/>
  <c r="T244"/>
  <c r="R244"/>
  <c r="P244"/>
  <c r="BK244"/>
  <c r="J244"/>
  <c r="BE244"/>
  <c r="BI241"/>
  <c r="BH241"/>
  <c r="BG241"/>
  <c r="BF241"/>
  <c r="T241"/>
  <c r="R241"/>
  <c r="P241"/>
  <c r="BK241"/>
  <c r="J241"/>
  <c r="BE241"/>
  <c r="BI239"/>
  <c r="BH239"/>
  <c r="BG239"/>
  <c r="BF239"/>
  <c r="T239"/>
  <c r="R239"/>
  <c r="P239"/>
  <c r="BK239"/>
  <c r="J239"/>
  <c r="BE239"/>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19"/>
  <c r="BH219"/>
  <c r="BG219"/>
  <c r="BF219"/>
  <c r="T219"/>
  <c r="R219"/>
  <c r="P219"/>
  <c r="BK219"/>
  <c r="J219"/>
  <c r="BE219"/>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R211"/>
  <c r="P211"/>
  <c r="BK211"/>
  <c r="J211"/>
  <c r="BE211"/>
  <c r="BI209"/>
  <c r="BH209"/>
  <c r="BG209"/>
  <c r="BF209"/>
  <c r="T209"/>
  <c r="R209"/>
  <c r="P209"/>
  <c r="BK209"/>
  <c r="J209"/>
  <c r="BE209"/>
  <c r="BI203"/>
  <c r="BH203"/>
  <c r="BG203"/>
  <c r="BF203"/>
  <c r="T203"/>
  <c r="T202"/>
  <c r="R203"/>
  <c r="R202"/>
  <c r="P203"/>
  <c r="P202"/>
  <c r="BK203"/>
  <c r="BK202"/>
  <c r="J202"/>
  <c r="J203"/>
  <c r="BE203"/>
  <c r="J65"/>
  <c r="BI200"/>
  <c r="BH200"/>
  <c r="BG200"/>
  <c r="BF200"/>
  <c r="T200"/>
  <c r="R200"/>
  <c r="P200"/>
  <c r="BK200"/>
  <c r="J200"/>
  <c r="BE200"/>
  <c r="BI199"/>
  <c r="BH199"/>
  <c r="BG199"/>
  <c r="BF199"/>
  <c r="T199"/>
  <c r="R199"/>
  <c r="P199"/>
  <c r="BK199"/>
  <c r="J199"/>
  <c r="BE199"/>
  <c r="BI198"/>
  <c r="BH198"/>
  <c r="BG198"/>
  <c r="BF198"/>
  <c r="T198"/>
  <c r="R198"/>
  <c r="P198"/>
  <c r="BK198"/>
  <c r="J198"/>
  <c r="BE198"/>
  <c r="BI187"/>
  <c r="BH187"/>
  <c r="BG187"/>
  <c r="BF187"/>
  <c r="T187"/>
  <c r="R187"/>
  <c r="P187"/>
  <c r="BK187"/>
  <c r="J187"/>
  <c r="BE187"/>
  <c r="BI186"/>
  <c r="BH186"/>
  <c r="BG186"/>
  <c r="BF186"/>
  <c r="T186"/>
  <c r="T185"/>
  <c r="R186"/>
  <c r="R185"/>
  <c r="P186"/>
  <c r="P185"/>
  <c r="BK186"/>
  <c r="BK185"/>
  <c r="J185"/>
  <c r="J186"/>
  <c r="BE186"/>
  <c r="J64"/>
  <c r="BI183"/>
  <c r="BH183"/>
  <c r="BG183"/>
  <c r="BF183"/>
  <c r="T183"/>
  <c r="R183"/>
  <c r="P183"/>
  <c r="BK183"/>
  <c r="J183"/>
  <c r="BE183"/>
  <c r="BI182"/>
  <c r="BH182"/>
  <c r="BG182"/>
  <c r="BF182"/>
  <c r="T182"/>
  <c r="T181"/>
  <c r="T180"/>
  <c r="R182"/>
  <c r="R181"/>
  <c r="R180"/>
  <c r="P182"/>
  <c r="P181"/>
  <c r="P180"/>
  <c r="BK182"/>
  <c r="BK181"/>
  <c r="J181"/>
  <c r="BK180"/>
  <c r="J180"/>
  <c r="J182"/>
  <c r="BE182"/>
  <c r="J63"/>
  <c r="J62"/>
  <c r="BI178"/>
  <c r="BH178"/>
  <c r="BG178"/>
  <c r="BF178"/>
  <c r="T178"/>
  <c r="T177"/>
  <c r="R178"/>
  <c r="R177"/>
  <c r="P178"/>
  <c r="P177"/>
  <c r="BK178"/>
  <c r="BK177"/>
  <c r="J177"/>
  <c r="J178"/>
  <c r="BE178"/>
  <c r="J61"/>
  <c r="BI175"/>
  <c r="BH175"/>
  <c r="BG175"/>
  <c r="BF175"/>
  <c r="T175"/>
  <c r="R175"/>
  <c r="P175"/>
  <c r="BK175"/>
  <c r="J175"/>
  <c r="BE175"/>
  <c r="BI172"/>
  <c r="BH172"/>
  <c r="BG172"/>
  <c r="BF172"/>
  <c r="T172"/>
  <c r="R172"/>
  <c r="P172"/>
  <c r="BK172"/>
  <c r="J172"/>
  <c r="BE172"/>
  <c r="BI170"/>
  <c r="BH170"/>
  <c r="BG170"/>
  <c r="BF170"/>
  <c r="T170"/>
  <c r="R170"/>
  <c r="P170"/>
  <c r="BK170"/>
  <c r="J170"/>
  <c r="BE170"/>
  <c r="BI168"/>
  <c r="BH168"/>
  <c r="BG168"/>
  <c r="BF168"/>
  <c r="T168"/>
  <c r="T167"/>
  <c r="R168"/>
  <c r="R167"/>
  <c r="P168"/>
  <c r="P167"/>
  <c r="BK168"/>
  <c r="BK167"/>
  <c r="J167"/>
  <c r="J168"/>
  <c r="BE168"/>
  <c r="J60"/>
  <c r="BI164"/>
  <c r="BH164"/>
  <c r="BG164"/>
  <c r="BF164"/>
  <c r="T164"/>
  <c r="R164"/>
  <c r="P164"/>
  <c r="BK164"/>
  <c r="J164"/>
  <c r="BE164"/>
  <c r="BI161"/>
  <c r="BH161"/>
  <c r="BG161"/>
  <c r="BF161"/>
  <c r="T161"/>
  <c r="R161"/>
  <c r="P161"/>
  <c r="BK161"/>
  <c r="J161"/>
  <c r="BE161"/>
  <c r="BI153"/>
  <c r="BH153"/>
  <c r="BG153"/>
  <c r="BF153"/>
  <c r="T153"/>
  <c r="R153"/>
  <c r="P153"/>
  <c r="BK153"/>
  <c r="J153"/>
  <c r="BE153"/>
  <c r="BI146"/>
  <c r="BH146"/>
  <c r="BG146"/>
  <c r="BF146"/>
  <c r="T146"/>
  <c r="R146"/>
  <c r="P146"/>
  <c r="BK146"/>
  <c r="J146"/>
  <c r="BE146"/>
  <c r="BI142"/>
  <c r="BH142"/>
  <c r="BG142"/>
  <c r="BF142"/>
  <c r="T142"/>
  <c r="R142"/>
  <c r="P142"/>
  <c r="BK142"/>
  <c r="J142"/>
  <c r="BE142"/>
  <c r="BI139"/>
  <c r="BH139"/>
  <c r="BG139"/>
  <c r="BF139"/>
  <c r="T139"/>
  <c r="R139"/>
  <c r="P139"/>
  <c r="BK139"/>
  <c r="J139"/>
  <c r="BE139"/>
  <c r="BI137"/>
  <c r="BH137"/>
  <c r="BG137"/>
  <c r="BF137"/>
  <c r="T137"/>
  <c r="R137"/>
  <c r="P137"/>
  <c r="BK137"/>
  <c r="J137"/>
  <c r="BE137"/>
  <c r="BI132"/>
  <c r="BH132"/>
  <c r="BG132"/>
  <c r="BF132"/>
  <c r="T132"/>
  <c r="R132"/>
  <c r="P132"/>
  <c r="BK132"/>
  <c r="J132"/>
  <c r="BE132"/>
  <c r="BI130"/>
  <c r="BH130"/>
  <c r="BG130"/>
  <c r="BF130"/>
  <c r="T130"/>
  <c r="T129"/>
  <c r="R130"/>
  <c r="R129"/>
  <c r="P130"/>
  <c r="P129"/>
  <c r="BK130"/>
  <c r="BK129"/>
  <c r="J129"/>
  <c r="J130"/>
  <c r="BE130"/>
  <c r="J59"/>
  <c r="BI125"/>
  <c r="BH125"/>
  <c r="BG125"/>
  <c r="BF125"/>
  <c r="T125"/>
  <c r="R125"/>
  <c r="P125"/>
  <c r="BK125"/>
  <c r="J125"/>
  <c r="BE125"/>
  <c r="BI123"/>
  <c r="BH123"/>
  <c r="BG123"/>
  <c r="BF123"/>
  <c r="T123"/>
  <c r="R123"/>
  <c r="P123"/>
  <c r="BK123"/>
  <c r="J123"/>
  <c r="BE123"/>
  <c r="BI120"/>
  <c r="BH120"/>
  <c r="BG120"/>
  <c r="BF120"/>
  <c r="T120"/>
  <c r="R120"/>
  <c r="P120"/>
  <c r="BK120"/>
  <c r="J120"/>
  <c r="BE120"/>
  <c r="BI98"/>
  <c r="BH98"/>
  <c r="BG98"/>
  <c r="BF98"/>
  <c r="T98"/>
  <c r="R98"/>
  <c r="P98"/>
  <c r="BK98"/>
  <c r="J98"/>
  <c r="BE98"/>
  <c r="BI96"/>
  <c r="BH96"/>
  <c r="BG96"/>
  <c r="BF96"/>
  <c r="T96"/>
  <c r="R96"/>
  <c r="P96"/>
  <c r="BK96"/>
  <c r="J96"/>
  <c r="BE96"/>
  <c r="BI92"/>
  <c r="F34"/>
  <c i="1" r="BD53"/>
  <c i="3" r="BH92"/>
  <c r="F33"/>
  <c i="1" r="BC53"/>
  <c i="3" r="BG92"/>
  <c r="F32"/>
  <c i="1" r="BB53"/>
  <c i="3" r="BF92"/>
  <c r="J31"/>
  <c i="1" r="AW53"/>
  <c i="3" r="F31"/>
  <c i="1" r="BA53"/>
  <c i="3" r="T92"/>
  <c r="T91"/>
  <c r="T90"/>
  <c r="T89"/>
  <c r="R92"/>
  <c r="R91"/>
  <c r="R90"/>
  <c r="R89"/>
  <c r="P92"/>
  <c r="P91"/>
  <c r="P90"/>
  <c r="P89"/>
  <c i="1" r="AU53"/>
  <c i="3" r="BK92"/>
  <c r="BK91"/>
  <c r="J91"/>
  <c r="BK90"/>
  <c r="J90"/>
  <c r="BK89"/>
  <c r="J89"/>
  <c r="J56"/>
  <c r="J27"/>
  <c i="1" r="AG53"/>
  <c i="3" r="J92"/>
  <c r="BE92"/>
  <c r="J30"/>
  <c i="1" r="AV53"/>
  <c i="3" r="F30"/>
  <c i="1" r="AZ53"/>
  <c i="3" r="J58"/>
  <c r="J57"/>
  <c r="J85"/>
  <c r="F85"/>
  <c r="F83"/>
  <c r="E81"/>
  <c r="J51"/>
  <c r="F51"/>
  <c r="F49"/>
  <c r="E47"/>
  <c r="J36"/>
  <c r="J18"/>
  <c r="E18"/>
  <c r="F86"/>
  <c r="F52"/>
  <c r="J17"/>
  <c r="J12"/>
  <c r="J83"/>
  <c r="J49"/>
  <c r="E7"/>
  <c r="E79"/>
  <c r="E45"/>
  <c i="1" r="AY52"/>
  <c r="AX52"/>
  <c i="2" r="BI293"/>
  <c r="BH293"/>
  <c r="BG293"/>
  <c r="BF293"/>
  <c r="T293"/>
  <c r="R293"/>
  <c r="P293"/>
  <c r="BK293"/>
  <c r="J293"/>
  <c r="BE293"/>
  <c r="BI292"/>
  <c r="BH292"/>
  <c r="BG292"/>
  <c r="BF292"/>
  <c r="T292"/>
  <c r="R292"/>
  <c r="P292"/>
  <c r="BK292"/>
  <c r="J292"/>
  <c r="BE292"/>
  <c r="BI291"/>
  <c r="BH291"/>
  <c r="BG291"/>
  <c r="BF291"/>
  <c r="T291"/>
  <c r="R291"/>
  <c r="P291"/>
  <c r="BK291"/>
  <c r="J291"/>
  <c r="BE291"/>
  <c r="BI290"/>
  <c r="BH290"/>
  <c r="BG290"/>
  <c r="BF290"/>
  <c r="T290"/>
  <c r="R290"/>
  <c r="P290"/>
  <c r="BK290"/>
  <c r="J290"/>
  <c r="BE290"/>
  <c r="BI289"/>
  <c r="BH289"/>
  <c r="BG289"/>
  <c r="BF289"/>
  <c r="T289"/>
  <c r="R289"/>
  <c r="P289"/>
  <c r="BK289"/>
  <c r="J289"/>
  <c r="BE289"/>
  <c r="BI286"/>
  <c r="BH286"/>
  <c r="BG286"/>
  <c r="BF286"/>
  <c r="T286"/>
  <c r="R286"/>
  <c r="P286"/>
  <c r="BK286"/>
  <c r="J286"/>
  <c r="BE286"/>
  <c r="BI282"/>
  <c r="BH282"/>
  <c r="BG282"/>
  <c r="BF282"/>
  <c r="T282"/>
  <c r="T281"/>
  <c r="R282"/>
  <c r="R281"/>
  <c r="P282"/>
  <c r="P281"/>
  <c r="BK282"/>
  <c r="BK281"/>
  <c r="J281"/>
  <c r="J282"/>
  <c r="BE282"/>
  <c r="J71"/>
  <c r="BI279"/>
  <c r="BH279"/>
  <c r="BG279"/>
  <c r="BF279"/>
  <c r="T279"/>
  <c r="R279"/>
  <c r="P279"/>
  <c r="BK279"/>
  <c r="J279"/>
  <c r="BE279"/>
  <c r="BI277"/>
  <c r="BH277"/>
  <c r="BG277"/>
  <c r="BF277"/>
  <c r="T277"/>
  <c r="R277"/>
  <c r="P277"/>
  <c r="BK277"/>
  <c r="J277"/>
  <c r="BE277"/>
  <c r="BI276"/>
  <c r="BH276"/>
  <c r="BG276"/>
  <c r="BF276"/>
  <c r="T276"/>
  <c r="R276"/>
  <c r="P276"/>
  <c r="BK276"/>
  <c r="J276"/>
  <c r="BE276"/>
  <c r="BI275"/>
  <c r="BH275"/>
  <c r="BG275"/>
  <c r="BF275"/>
  <c r="T275"/>
  <c r="R275"/>
  <c r="P275"/>
  <c r="BK275"/>
  <c r="J275"/>
  <c r="BE275"/>
  <c r="BI274"/>
  <c r="BH274"/>
  <c r="BG274"/>
  <c r="BF274"/>
  <c r="T274"/>
  <c r="R274"/>
  <c r="P274"/>
  <c r="BK274"/>
  <c r="J274"/>
  <c r="BE274"/>
  <c r="BI273"/>
  <c r="BH273"/>
  <c r="BG273"/>
  <c r="BF273"/>
  <c r="T273"/>
  <c r="R273"/>
  <c r="P273"/>
  <c r="BK273"/>
  <c r="J273"/>
  <c r="BE273"/>
  <c r="BI272"/>
  <c r="BH272"/>
  <c r="BG272"/>
  <c r="BF272"/>
  <c r="T272"/>
  <c r="R272"/>
  <c r="P272"/>
  <c r="BK272"/>
  <c r="J272"/>
  <c r="BE272"/>
  <c r="BI271"/>
  <c r="BH271"/>
  <c r="BG271"/>
  <c r="BF271"/>
  <c r="T271"/>
  <c r="R271"/>
  <c r="P271"/>
  <c r="BK271"/>
  <c r="J271"/>
  <c r="BE271"/>
  <c r="BI270"/>
  <c r="BH270"/>
  <c r="BG270"/>
  <c r="BF270"/>
  <c r="T270"/>
  <c r="R270"/>
  <c r="P270"/>
  <c r="BK270"/>
  <c r="J270"/>
  <c r="BE270"/>
  <c r="BI269"/>
  <c r="BH269"/>
  <c r="BG269"/>
  <c r="BF269"/>
  <c r="T269"/>
  <c r="R269"/>
  <c r="P269"/>
  <c r="BK269"/>
  <c r="J269"/>
  <c r="BE269"/>
  <c r="BI267"/>
  <c r="BH267"/>
  <c r="BG267"/>
  <c r="BF267"/>
  <c r="T267"/>
  <c r="R267"/>
  <c r="P267"/>
  <c r="BK267"/>
  <c r="J267"/>
  <c r="BE267"/>
  <c r="BI266"/>
  <c r="BH266"/>
  <c r="BG266"/>
  <c r="BF266"/>
  <c r="T266"/>
  <c r="R266"/>
  <c r="P266"/>
  <c r="BK266"/>
  <c r="J266"/>
  <c r="BE266"/>
  <c r="BI265"/>
  <c r="BH265"/>
  <c r="BG265"/>
  <c r="BF265"/>
  <c r="T265"/>
  <c r="R265"/>
  <c r="P265"/>
  <c r="BK265"/>
  <c r="J265"/>
  <c r="BE265"/>
  <c r="BI264"/>
  <c r="BH264"/>
  <c r="BG264"/>
  <c r="BF264"/>
  <c r="T264"/>
  <c r="R264"/>
  <c r="P264"/>
  <c r="BK264"/>
  <c r="J264"/>
  <c r="BE264"/>
  <c r="BI260"/>
  <c r="BH260"/>
  <c r="BG260"/>
  <c r="BF260"/>
  <c r="T260"/>
  <c r="T259"/>
  <c r="R260"/>
  <c r="R259"/>
  <c r="P260"/>
  <c r="P259"/>
  <c r="BK260"/>
  <c r="BK259"/>
  <c r="J259"/>
  <c r="J260"/>
  <c r="BE260"/>
  <c r="J70"/>
  <c r="BI257"/>
  <c r="BH257"/>
  <c r="BG257"/>
  <c r="BF257"/>
  <c r="T257"/>
  <c r="R257"/>
  <c r="P257"/>
  <c r="BK257"/>
  <c r="J257"/>
  <c r="BE257"/>
  <c r="BI256"/>
  <c r="BH256"/>
  <c r="BG256"/>
  <c r="BF256"/>
  <c r="T256"/>
  <c r="R256"/>
  <c r="P256"/>
  <c r="BK256"/>
  <c r="J256"/>
  <c r="BE256"/>
  <c r="BI255"/>
  <c r="BH255"/>
  <c r="BG255"/>
  <c r="BF255"/>
  <c r="T255"/>
  <c r="T254"/>
  <c r="R255"/>
  <c r="R254"/>
  <c r="P255"/>
  <c r="P254"/>
  <c r="BK255"/>
  <c r="BK254"/>
  <c r="J254"/>
  <c r="J255"/>
  <c r="BE255"/>
  <c r="J69"/>
  <c r="BI252"/>
  <c r="BH252"/>
  <c r="BG252"/>
  <c r="BF252"/>
  <c r="T252"/>
  <c r="R252"/>
  <c r="P252"/>
  <c r="BK252"/>
  <c r="J252"/>
  <c r="BE252"/>
  <c r="BI251"/>
  <c r="BH251"/>
  <c r="BG251"/>
  <c r="BF251"/>
  <c r="T251"/>
  <c r="R251"/>
  <c r="P251"/>
  <c r="BK251"/>
  <c r="J251"/>
  <c r="BE251"/>
  <c r="BI249"/>
  <c r="BH249"/>
  <c r="BG249"/>
  <c r="BF249"/>
  <c r="T249"/>
  <c r="R249"/>
  <c r="P249"/>
  <c r="BK249"/>
  <c r="J249"/>
  <c r="BE249"/>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5"/>
  <c r="BH235"/>
  <c r="BG235"/>
  <c r="BF235"/>
  <c r="T235"/>
  <c r="R235"/>
  <c r="P235"/>
  <c r="BK235"/>
  <c r="J235"/>
  <c r="BE235"/>
  <c r="BI234"/>
  <c r="BH234"/>
  <c r="BG234"/>
  <c r="BF234"/>
  <c r="T234"/>
  <c r="R234"/>
  <c r="P234"/>
  <c r="BK234"/>
  <c r="J234"/>
  <c r="BE234"/>
  <c r="BI233"/>
  <c r="BH233"/>
  <c r="BG233"/>
  <c r="BF233"/>
  <c r="T233"/>
  <c r="T232"/>
  <c r="R233"/>
  <c r="R232"/>
  <c r="P233"/>
  <c r="P232"/>
  <c r="BK233"/>
  <c r="BK232"/>
  <c r="J232"/>
  <c r="J233"/>
  <c r="BE233"/>
  <c r="J68"/>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5"/>
  <c r="BH225"/>
  <c r="BG225"/>
  <c r="BF225"/>
  <c r="T225"/>
  <c r="R225"/>
  <c r="P225"/>
  <c r="BK225"/>
  <c r="J225"/>
  <c r="BE225"/>
  <c r="BI223"/>
  <c r="BH223"/>
  <c r="BG223"/>
  <c r="BF223"/>
  <c r="T223"/>
  <c r="R223"/>
  <c r="P223"/>
  <c r="BK223"/>
  <c r="J223"/>
  <c r="BE223"/>
  <c r="BI222"/>
  <c r="BH222"/>
  <c r="BG222"/>
  <c r="BF222"/>
  <c r="T222"/>
  <c r="R222"/>
  <c r="P222"/>
  <c r="BK222"/>
  <c r="J222"/>
  <c r="BE222"/>
  <c r="BI220"/>
  <c r="BH220"/>
  <c r="BG220"/>
  <c r="BF220"/>
  <c r="T220"/>
  <c r="R220"/>
  <c r="P220"/>
  <c r="BK220"/>
  <c r="J220"/>
  <c r="BE220"/>
  <c r="BI218"/>
  <c r="BH218"/>
  <c r="BG218"/>
  <c r="BF218"/>
  <c r="T218"/>
  <c r="R218"/>
  <c r="P218"/>
  <c r="BK218"/>
  <c r="J218"/>
  <c r="BE218"/>
  <c r="BI214"/>
  <c r="BH214"/>
  <c r="BG214"/>
  <c r="BF214"/>
  <c r="T214"/>
  <c r="R214"/>
  <c r="P214"/>
  <c r="BK214"/>
  <c r="J214"/>
  <c r="BE214"/>
  <c r="BI213"/>
  <c r="BH213"/>
  <c r="BG213"/>
  <c r="BF213"/>
  <c r="T213"/>
  <c r="R213"/>
  <c r="P213"/>
  <c r="BK213"/>
  <c r="J213"/>
  <c r="BE213"/>
  <c r="BI212"/>
  <c r="BH212"/>
  <c r="BG212"/>
  <c r="BF212"/>
  <c r="T212"/>
  <c r="R212"/>
  <c r="P212"/>
  <c r="BK212"/>
  <c r="J212"/>
  <c r="BE212"/>
  <c r="BI209"/>
  <c r="BH209"/>
  <c r="BG209"/>
  <c r="BF209"/>
  <c r="T209"/>
  <c r="R209"/>
  <c r="P209"/>
  <c r="BK209"/>
  <c r="J209"/>
  <c r="BE209"/>
  <c r="BI207"/>
  <c r="BH207"/>
  <c r="BG207"/>
  <c r="BF207"/>
  <c r="T207"/>
  <c r="R207"/>
  <c r="P207"/>
  <c r="BK207"/>
  <c r="J207"/>
  <c r="BE207"/>
  <c r="BI205"/>
  <c r="BH205"/>
  <c r="BG205"/>
  <c r="BF205"/>
  <c r="T205"/>
  <c r="R205"/>
  <c r="P205"/>
  <c r="BK205"/>
  <c r="J205"/>
  <c r="BE205"/>
  <c r="BI199"/>
  <c r="BH199"/>
  <c r="BG199"/>
  <c r="BF199"/>
  <c r="T199"/>
  <c r="R199"/>
  <c r="P199"/>
  <c r="BK199"/>
  <c r="J199"/>
  <c r="BE199"/>
  <c r="BI197"/>
  <c r="BH197"/>
  <c r="BG197"/>
  <c r="BF197"/>
  <c r="T197"/>
  <c r="R197"/>
  <c r="P197"/>
  <c r="BK197"/>
  <c r="J197"/>
  <c r="BE197"/>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7"/>
  <c r="BH187"/>
  <c r="BG187"/>
  <c r="BF187"/>
  <c r="T187"/>
  <c r="R187"/>
  <c r="P187"/>
  <c r="BK187"/>
  <c r="J187"/>
  <c r="BE187"/>
  <c r="BI186"/>
  <c r="BH186"/>
  <c r="BG186"/>
  <c r="BF186"/>
  <c r="T186"/>
  <c r="T185"/>
  <c r="R186"/>
  <c r="R185"/>
  <c r="P186"/>
  <c r="P185"/>
  <c r="BK186"/>
  <c r="BK185"/>
  <c r="J185"/>
  <c r="J186"/>
  <c r="BE186"/>
  <c r="J67"/>
  <c r="BI183"/>
  <c r="BH183"/>
  <c r="BG183"/>
  <c r="BF183"/>
  <c r="T183"/>
  <c r="R183"/>
  <c r="P183"/>
  <c r="BK183"/>
  <c r="J183"/>
  <c r="BE183"/>
  <c r="BI181"/>
  <c r="BH181"/>
  <c r="BG181"/>
  <c r="BF181"/>
  <c r="T181"/>
  <c r="R181"/>
  <c r="P181"/>
  <c r="BK181"/>
  <c r="J181"/>
  <c r="BE181"/>
  <c r="BI180"/>
  <c r="BH180"/>
  <c r="BG180"/>
  <c r="BF180"/>
  <c r="T180"/>
  <c r="R180"/>
  <c r="P180"/>
  <c r="BK180"/>
  <c r="J180"/>
  <c r="BE180"/>
  <c r="BI178"/>
  <c r="BH178"/>
  <c r="BG178"/>
  <c r="BF178"/>
  <c r="T178"/>
  <c r="R178"/>
  <c r="P178"/>
  <c r="BK178"/>
  <c r="J178"/>
  <c r="BE178"/>
  <c r="BI174"/>
  <c r="BH174"/>
  <c r="BG174"/>
  <c r="BF174"/>
  <c r="T174"/>
  <c r="R174"/>
  <c r="P174"/>
  <c r="BK174"/>
  <c r="J174"/>
  <c r="BE174"/>
  <c r="BI172"/>
  <c r="BH172"/>
  <c r="BG172"/>
  <c r="BF172"/>
  <c r="T172"/>
  <c r="R172"/>
  <c r="P172"/>
  <c r="BK172"/>
  <c r="J172"/>
  <c r="BE172"/>
  <c r="BI170"/>
  <c r="BH170"/>
  <c r="BG170"/>
  <c r="BF170"/>
  <c r="T170"/>
  <c r="R170"/>
  <c r="P170"/>
  <c r="BK170"/>
  <c r="J170"/>
  <c r="BE170"/>
  <c r="BI166"/>
  <c r="BH166"/>
  <c r="BG166"/>
  <c r="BF166"/>
  <c r="T166"/>
  <c r="R166"/>
  <c r="P166"/>
  <c r="BK166"/>
  <c r="J166"/>
  <c r="BE166"/>
  <c r="BI162"/>
  <c r="BH162"/>
  <c r="BG162"/>
  <c r="BF162"/>
  <c r="T162"/>
  <c r="R162"/>
  <c r="P162"/>
  <c r="BK162"/>
  <c r="J162"/>
  <c r="BE162"/>
  <c r="BI158"/>
  <c r="BH158"/>
  <c r="BG158"/>
  <c r="BF158"/>
  <c r="T158"/>
  <c r="T157"/>
  <c r="T156"/>
  <c r="R158"/>
  <c r="R157"/>
  <c r="R156"/>
  <c r="P158"/>
  <c r="P157"/>
  <c r="P156"/>
  <c r="BK158"/>
  <c r="BK157"/>
  <c r="J157"/>
  <c r="BK156"/>
  <c r="J156"/>
  <c r="J158"/>
  <c r="BE158"/>
  <c r="J66"/>
  <c r="J65"/>
  <c r="BI154"/>
  <c r="BH154"/>
  <c r="BG154"/>
  <c r="BF154"/>
  <c r="T154"/>
  <c r="T153"/>
  <c r="R154"/>
  <c r="R153"/>
  <c r="P154"/>
  <c r="P153"/>
  <c r="BK154"/>
  <c r="BK153"/>
  <c r="J153"/>
  <c r="J154"/>
  <c r="BE154"/>
  <c r="J64"/>
  <c r="BI152"/>
  <c r="BH152"/>
  <c r="BG152"/>
  <c r="BF152"/>
  <c r="T152"/>
  <c r="R152"/>
  <c r="P152"/>
  <c r="BK152"/>
  <c r="J152"/>
  <c r="BE152"/>
  <c r="BI150"/>
  <c r="BH150"/>
  <c r="BG150"/>
  <c r="BF150"/>
  <c r="T150"/>
  <c r="R150"/>
  <c r="P150"/>
  <c r="BK150"/>
  <c r="J150"/>
  <c r="BE150"/>
  <c r="BI147"/>
  <c r="BH147"/>
  <c r="BG147"/>
  <c r="BF147"/>
  <c r="T147"/>
  <c r="R147"/>
  <c r="P147"/>
  <c r="BK147"/>
  <c r="J147"/>
  <c r="BE147"/>
  <c r="BI145"/>
  <c r="BH145"/>
  <c r="BG145"/>
  <c r="BF145"/>
  <c r="T145"/>
  <c r="R145"/>
  <c r="P145"/>
  <c r="BK145"/>
  <c r="J145"/>
  <c r="BE145"/>
  <c r="BI143"/>
  <c r="BH143"/>
  <c r="BG143"/>
  <c r="BF143"/>
  <c r="T143"/>
  <c r="T142"/>
  <c r="R143"/>
  <c r="R142"/>
  <c r="P143"/>
  <c r="P142"/>
  <c r="BK143"/>
  <c r="BK142"/>
  <c r="J142"/>
  <c r="J143"/>
  <c r="BE143"/>
  <c r="J63"/>
  <c r="BI139"/>
  <c r="BH139"/>
  <c r="BG139"/>
  <c r="BF139"/>
  <c r="T139"/>
  <c r="R139"/>
  <c r="P139"/>
  <c r="BK139"/>
  <c r="J139"/>
  <c r="BE139"/>
  <c r="BI135"/>
  <c r="BH135"/>
  <c r="BG135"/>
  <c r="BF135"/>
  <c r="T135"/>
  <c r="R135"/>
  <c r="P135"/>
  <c r="BK135"/>
  <c r="J135"/>
  <c r="BE135"/>
  <c r="BI129"/>
  <c r="BH129"/>
  <c r="BG129"/>
  <c r="BF129"/>
  <c r="T129"/>
  <c r="R129"/>
  <c r="P129"/>
  <c r="BK129"/>
  <c r="J129"/>
  <c r="BE129"/>
  <c r="BI125"/>
  <c r="BH125"/>
  <c r="BG125"/>
  <c r="BF125"/>
  <c r="T125"/>
  <c r="T124"/>
  <c r="R125"/>
  <c r="R124"/>
  <c r="P125"/>
  <c r="P124"/>
  <c r="BK125"/>
  <c r="BK124"/>
  <c r="J124"/>
  <c r="J125"/>
  <c r="BE125"/>
  <c r="J62"/>
  <c r="BI120"/>
  <c r="BH120"/>
  <c r="BG120"/>
  <c r="BF120"/>
  <c r="T120"/>
  <c r="R120"/>
  <c r="P120"/>
  <c r="BK120"/>
  <c r="J120"/>
  <c r="BE120"/>
  <c r="BI116"/>
  <c r="BH116"/>
  <c r="BG116"/>
  <c r="BF116"/>
  <c r="T116"/>
  <c r="T115"/>
  <c r="R116"/>
  <c r="R115"/>
  <c r="P116"/>
  <c r="P115"/>
  <c r="BK116"/>
  <c r="BK115"/>
  <c r="J115"/>
  <c r="J116"/>
  <c r="BE116"/>
  <c r="J61"/>
  <c r="BI111"/>
  <c r="BH111"/>
  <c r="BG111"/>
  <c r="BF111"/>
  <c r="T111"/>
  <c r="T110"/>
  <c r="R111"/>
  <c r="R110"/>
  <c r="P111"/>
  <c r="P110"/>
  <c r="BK111"/>
  <c r="BK110"/>
  <c r="J110"/>
  <c r="J111"/>
  <c r="BE111"/>
  <c r="J60"/>
  <c r="BI109"/>
  <c r="BH109"/>
  <c r="BG109"/>
  <c r="BF109"/>
  <c r="T109"/>
  <c r="R109"/>
  <c r="P109"/>
  <c r="BK109"/>
  <c r="J109"/>
  <c r="BE109"/>
  <c r="BI107"/>
  <c r="BH107"/>
  <c r="BG107"/>
  <c r="BF107"/>
  <c r="T107"/>
  <c r="T106"/>
  <c r="R107"/>
  <c r="R106"/>
  <c r="P107"/>
  <c r="P106"/>
  <c r="BK107"/>
  <c r="BK106"/>
  <c r="J106"/>
  <c r="J107"/>
  <c r="BE107"/>
  <c r="J59"/>
  <c r="BI102"/>
  <c r="BH102"/>
  <c r="BG102"/>
  <c r="BF102"/>
  <c r="T102"/>
  <c r="R102"/>
  <c r="P102"/>
  <c r="BK102"/>
  <c r="J102"/>
  <c r="BE102"/>
  <c r="BI98"/>
  <c r="BH98"/>
  <c r="BG98"/>
  <c r="BF98"/>
  <c r="T98"/>
  <c r="R98"/>
  <c r="P98"/>
  <c r="BK98"/>
  <c r="J98"/>
  <c r="BE98"/>
  <c r="BI94"/>
  <c r="F34"/>
  <c i="1" r="BD52"/>
  <c i="2" r="BH94"/>
  <c r="F33"/>
  <c i="1" r="BC52"/>
  <c i="2" r="BG94"/>
  <c r="F32"/>
  <c i="1" r="BB52"/>
  <c i="2" r="BF94"/>
  <c r="J31"/>
  <c i="1" r="AW52"/>
  <c i="2" r="F31"/>
  <c i="1" r="BA52"/>
  <c i="2" r="T94"/>
  <c r="T93"/>
  <c r="T92"/>
  <c r="T91"/>
  <c r="R94"/>
  <c r="R93"/>
  <c r="R92"/>
  <c r="R91"/>
  <c r="P94"/>
  <c r="P93"/>
  <c r="P92"/>
  <c r="P91"/>
  <c i="1" r="AU52"/>
  <c i="2" r="BK94"/>
  <c r="BK93"/>
  <c r="J93"/>
  <c r="BK92"/>
  <c r="J92"/>
  <c r="BK91"/>
  <c r="J91"/>
  <c r="J56"/>
  <c r="J27"/>
  <c i="1" r="AG52"/>
  <c i="2" r="J94"/>
  <c r="BE94"/>
  <c r="J30"/>
  <c i="1" r="AV52"/>
  <c i="2" r="F30"/>
  <c i="1" r="AZ52"/>
  <c i="2" r="J58"/>
  <c r="J57"/>
  <c r="J87"/>
  <c r="F87"/>
  <c r="F85"/>
  <c r="E83"/>
  <c r="J51"/>
  <c r="F51"/>
  <c r="F49"/>
  <c r="E47"/>
  <c r="J36"/>
  <c r="J18"/>
  <c r="E18"/>
  <c r="F88"/>
  <c r="F52"/>
  <c r="J17"/>
  <c r="J12"/>
  <c r="J85"/>
  <c r="J49"/>
  <c r="E7"/>
  <c r="E81"/>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<sst xmlns="http://schemas.openxmlformats.org/spreadsheetml/2006/main">
  <si>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</si>
  <si>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</si>
  <si>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</si>
  <si>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</si>
  <si>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</si>
  <si>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</si>
  <si>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</si>
  <si>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{edd351f7-f239-4986-a3cb-2a41d74139a8}</t>
  </si>
  <si>
    <t>0,01</t>
  </si>
  <si>
    <t>21</t>
  </si>
  <si>
    <t>15</t>
  </si>
  <si>
    <t>REKAPITULACE STAVBY</t>
  </si>
  <si>
    <t xml:space="preserve">v ---  níže se nacházejí doplnkové a pomocné údaje k sestavám  --- v</t>
  </si>
  <si>
    <t>Návod na vyplnění</t>
  </si>
  <si>
    <t>0,001</t>
  </si>
  <si>
    <t>Kód:</t>
  </si>
  <si>
    <t>02/2018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</si>
  <si>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</si>
  <si>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</si>
  <si>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 xml:space="preserve"> Mikulášovice ON - Oprava (střecha a obálka budovy)</t>
  </si>
  <si>
    <t>KSO:</t>
  </si>
  <si>
    <t>812 51</t>
  </si>
  <si>
    <t>CC-CZ:</t>
  </si>
  <si>
    <t/>
  </si>
  <si>
    <t>Místo:</t>
  </si>
  <si>
    <t xml:space="preserve"> Mikulášovice dolní nádraží</t>
  </si>
  <si>
    <t>Datum:</t>
  </si>
  <si>
    <t>23. 3. 2018</t>
  </si>
  <si>
    <t>CZ-CPA:</t>
  </si>
  <si>
    <t>41.00</t>
  </si>
  <si>
    <t>Zadavatel:</t>
  </si>
  <si>
    <t>IČ:</t>
  </si>
  <si>
    <t>70994234</t>
  </si>
  <si>
    <t>SŽDC SON ÚnL</t>
  </si>
  <si>
    <t>DIČ:</t>
  </si>
  <si>
    <t>Uchazeč:</t>
  </si>
  <si>
    <t>Vyplň údaj</t>
  </si>
  <si>
    <t>Projektant:</t>
  </si>
  <si>
    <t xml:space="preserve">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</si>
  <si>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</si>
  <si>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</si>
  <si>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</si>
  <si>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</si>
  <si>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</si>
  <si>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</si>
  <si>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</si>
  <si>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</si>
  <si>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</si>
  <si>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</si>
  <si>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</si>
  <si>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</si>
  <si>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</si>
  <si>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</si>
  <si>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</si>
  <si>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</si>
  <si>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</si>
  <si>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</si>
  <si>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</si>
  <si>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</si>
  <si>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</si>
  <si>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</si>
  <si>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</si>
  <si>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</si>
  <si>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</si>
  <si>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</si>
  <si>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</si>
  <si>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</si>
  <si>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</si>
  <si>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</si>
  <si>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</si>
  <si>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</si>
  <si>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</si>
  <si>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</si>
  <si>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</si>
  <si>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</si>
  <si>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</si>
  <si>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</si>
  <si>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</si>
  <si>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</si>
  <si>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</si>
  <si>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</si>
  <si>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</si>
  <si>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Oprava střechy</t>
  </si>
  <si>
    <t>STA</t>
  </si>
  <si>
    <t>1</t>
  </si>
  <si>
    <t>{4f8af97c-4d09-44c1-98a0-8b862459e7f5}</t>
  </si>
  <si>
    <t>2</t>
  </si>
  <si>
    <t>SO.02</t>
  </si>
  <si>
    <t>Oprava obálky budovy</t>
  </si>
  <si>
    <t>{35193c99-1da2-4669-9a3e-9a3e4744ff14}</t>
  </si>
  <si>
    <t>VON</t>
  </si>
  <si>
    <t>Vedlejší a ostatní náklady</t>
  </si>
  <si>
    <t>{2fb49d1f-0359-4eb9-96d1-08d61b2d80b6}</t>
  </si>
  <si>
    <t>1) Krycí list soupisu</t>
  </si>
  <si>
    <t>2) Rekapitulace</t>
  </si>
  <si>
    <t>3) Soupis prací</t>
  </si>
  <si>
    <t>Zpět na list:</t>
  </si>
  <si>
    <t>Rekapitulace stavby</t>
  </si>
  <si>
    <t>KRYCÍ LIST SOUPISU</t>
  </si>
  <si>
    <t>Objekt:</t>
  </si>
  <si>
    <t>SO.01 - Oprava střechy</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</si>
  <si>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</si>
  <si>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</si>
  <si>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</si>
  <si>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</si>
  <si>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</si>
  <si>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</si>
  <si>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</si>
  <si>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</si>
  <si>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</si>
  <si>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</si>
  <si>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</si>
  <si>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</si>
  <si>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</si>
  <si>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</si>
  <si>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762 - Konstrukce tesařské</t>
  </si>
  <si>
    <t xml:space="preserve">    764 - Konstrukce klempířské</t>
  </si>
  <si>
    <t xml:space="preserve">    765 - Krytina skládaná</t>
  </si>
  <si>
    <t xml:space="preserve">    721 - Zdravotechnika - vnitřní kanalizace</t>
  </si>
  <si>
    <t xml:space="preserve">    741 - Elektroinstalace - silnoproud</t>
  </si>
  <si>
    <t xml:space="preserve">    783 - Dokončovací práce - nátěry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</si>
  <si>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</si>
  <si>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</si>
  <si>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</si>
  <si>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</si>
  <si>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</si>
  <si>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</si>
  <si>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</si>
  <si>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</si>
  <si>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</si>
  <si>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</si>
  <si>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</si>
  <si>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</si>
  <si>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</si>
  <si>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</si>
  <si>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</si>
  <si>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</si>
  <si>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</si>
  <si>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</si>
  <si>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</si>
  <si>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</si>
  <si>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</si>
  <si>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</si>
  <si>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2018 01</t>
  </si>
  <si>
    <t>4</t>
  </si>
  <si>
    <t>1454425141</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</si>
  <si>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</si>
  <si>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</si>
  <si>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</si>
  <si>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pro výměnu gajgrů</t>
  </si>
  <si>
    <t>6*0,5*0,5</t>
  </si>
  <si>
    <t>133302011</t>
  </si>
  <si>
    <t>Hloubení zapažených i nezapažených šachet plocha výkopu do 20 m2 ručním nebo pneumatickým nářadím s případným nutným přemístěním výkopku ve výkopišti v horninách soudržných tř. 4, plocha výkopu do 4 m2</t>
  </si>
  <si>
    <t>m3</t>
  </si>
  <si>
    <t>1946527812</t>
  </si>
  <si>
    <t xml:space="preserve">Poznámka k souboru cen:_x000d_
1. V cenách jsou započteny i náklady na přehození výkopku na přilehlém terénu na vzdálenost do 5 m od hrany šachty nebo naložení na dopravní prostředek. 2. V cenách 10-2011 až 30-3012 jsou započteny i náklady na svislý přesun horniny po házečkách do 2 metrů. </t>
  </si>
  <si>
    <t xml:space="preserve">pro výměnu gajgrů </t>
  </si>
  <si>
    <t>6*0,5*0,5*0,5</t>
  </si>
  <si>
    <t>3</t>
  </si>
  <si>
    <t>174101102</t>
  </si>
  <si>
    <t>Zásyp sypaninou z jakékoliv horniny s uložením výkopku ve vrstvách se zhutněním v uzavřených prostorách s urovnáním povrchu zásypu</t>
  </si>
  <si>
    <t>766446117</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</si>
  <si>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</si>
  <si>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pro výměnu gajgrů - zpětný zásyp výkopku</t>
  </si>
  <si>
    <t>Svislé a kompletní konstrukce</t>
  </si>
  <si>
    <t>316121001</t>
  </si>
  <si>
    <t>Montáž krycí desky prefabrikované</t>
  </si>
  <si>
    <t>kus</t>
  </si>
  <si>
    <t>-2138948430</t>
  </si>
  <si>
    <t xml:space="preserve">Poznámka k souboru cen:_x000d_
1. V cenách nejsou započteny náklady na dodávku krycí desky, tato se ocení ve specifikaci. </t>
  </si>
  <si>
    <t>5</t>
  </si>
  <si>
    <t>M</t>
  </si>
  <si>
    <t>59882240</t>
  </si>
  <si>
    <t xml:space="preserve">deska krycí základní univerzální  jednoprůduchová 550x550 mm</t>
  </si>
  <si>
    <t>8</t>
  </si>
  <si>
    <t>-1789590967</t>
  </si>
  <si>
    <t>Komunikace pozemní</t>
  </si>
  <si>
    <t>6</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</si>
  <si>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</si>
  <si>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</si>
  <si>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-1369440042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</si>
  <si>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</si>
  <si>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pro výměnu gajgrů - zpětná pokládka</t>
  </si>
  <si>
    <t>Úpravy povrchů, podlahy a osazování výplní</t>
  </si>
  <si>
    <t>7</t>
  </si>
  <si>
    <t>629991001</t>
  </si>
  <si>
    <t>Zakrytí vnějších ploch před znečištěním včetně pozdějšího odkrytí ploch podélných rovných (např. chodníků) fólií položenou volně</t>
  </si>
  <si>
    <t>391830493</t>
  </si>
  <si>
    <t xml:space="preserve">Poznámka k souboru cen:_x000d_
1. V ceně -1012 nejsou započteny náklady na dodávku a montáž začišťovací lišty; tyto se oceňují cenou 622 14-3004 této části katalogu a materiálem ve specifikaci. </t>
  </si>
  <si>
    <t>dlažba přístřešku</t>
  </si>
  <si>
    <t>31,0*4,0</t>
  </si>
  <si>
    <t>629991011</t>
  </si>
  <si>
    <t>Zakrytí vnějších ploch před znečištěním včetně pozdějšího odkrytí výplní otvorů a svislých ploch fólií přilepenou lepící páskou</t>
  </si>
  <si>
    <t>-993832980</t>
  </si>
  <si>
    <t>fasáda pod přístřkem</t>
  </si>
  <si>
    <t>22,0*4,0</t>
  </si>
  <si>
    <t>9</t>
  </si>
  <si>
    <t>Ostatní konstrukce a práce, bourání</t>
  </si>
  <si>
    <t>949101111</t>
  </si>
  <si>
    <t>Lešení pomocné pracovní pro objekty pozemních staveb pro zatížení do 150 kg/m2, o výšce lešeňové podlahy do 1,9 m</t>
  </si>
  <si>
    <t>806568589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</si>
  <si>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</si>
  <si>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pro nátěr podhledu přístřešku</t>
  </si>
  <si>
    <t>23,0*3,0</t>
  </si>
  <si>
    <t>10</t>
  </si>
  <si>
    <t>952901111</t>
  </si>
  <si>
    <t>Vyčištění budov nebo objektů před předáním do užívání budov bytové nebo občanské výstavby, světlé výšky podlaží do 4 m</t>
  </si>
  <si>
    <t>-1303471078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</si>
  <si>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</si>
  <si>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půda</t>
  </si>
  <si>
    <t>16,5*9,0</t>
  </si>
  <si>
    <t>přístřešek</t>
  </si>
  <si>
    <t>31,0*3,4</t>
  </si>
  <si>
    <t>11</t>
  </si>
  <si>
    <t>962032641</t>
  </si>
  <si>
    <t>Bourání zdiva nadzákladového z cihel nebo tvárnic komínového z cihel pálených, šamotových nebo vápenopískových nad střechou na maltu cementovou</t>
  </si>
  <si>
    <t>280748955</t>
  </si>
  <si>
    <t xml:space="preserve">Poznámka k souboru cen:_x000d_
1. Bourání pilířů o průřezu přes 0,36 m2 se oceňuje příslušnými cenami -2230, -2231, -2240, -2241,-2253 a -2254 jako bourání zdiva nadzákladového cihelného. </t>
  </si>
  <si>
    <t>ubourání komínu</t>
  </si>
  <si>
    <t>0,5</t>
  </si>
  <si>
    <t>12</t>
  </si>
  <si>
    <t>975073111</t>
  </si>
  <si>
    <t>Jednostranné podchycení střešních vazníků dřevěnou výztuhou v. podchycení do 3,5 m a při zatížení hmotností do 1000 kg/m</t>
  </si>
  <si>
    <t>m</t>
  </si>
  <si>
    <t>1722998625</t>
  </si>
  <si>
    <t>při výměně prvků krovu - předpoklad</t>
  </si>
  <si>
    <t>18</t>
  </si>
  <si>
    <t>997</t>
  </si>
  <si>
    <t>Přesun sutě</t>
  </si>
  <si>
    <t>13</t>
  </si>
  <si>
    <t>997013112</t>
  </si>
  <si>
    <t>Vnitrostaveništní doprava suti a vybouraných hmot vodorovně do 50 m svisle s použitím mechanizace pro budovy a haly výšky přes 6 do 9 m</t>
  </si>
  <si>
    <t>t</t>
  </si>
  <si>
    <t>-2027415493</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</si>
  <si>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</si>
  <si>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14</t>
  </si>
  <si>
    <t>997013501</t>
  </si>
  <si>
    <t>Odvoz suti a vybouraných hmot na skládku nebo meziskládku se složením, na vzdálenost do 1 km</t>
  </si>
  <si>
    <t>2034197946</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</si>
  <si>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</si>
  <si>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</si>
  <si>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</si>
  <si>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1199111335</t>
  </si>
  <si>
    <t>4,924*10 'Přepočtené koeficientem množství</t>
  </si>
  <si>
    <t>16</t>
  </si>
  <si>
    <t>997013831</t>
  </si>
  <si>
    <t>Poplatek za uložení stavebního odpadu na skládce (skládkovné) směsného stavebního a demoličního zatříděného do Katalogu odpadů pod kódem 170 904</t>
  </si>
  <si>
    <t>1783854336</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</si>
  <si>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</si>
  <si>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17</t>
  </si>
  <si>
    <t>R01</t>
  </si>
  <si>
    <t>Demontáž a zpětná montáž osvětlení a informačních tabulí přístřešku - nutné pro provedení nátěru přístřešku</t>
  </si>
  <si>
    <t>soubor</t>
  </si>
  <si>
    <t>-264615590</t>
  </si>
  <si>
    <t>998</t>
  </si>
  <si>
    <t>Přesun hmot</t>
  </si>
  <si>
    <t>998011002</t>
  </si>
  <si>
    <t>Přesun hmot pro budovy občanské výstavby, bydlení, výrobu a služby s nosnou svislou konstrukcí zděnou z cihel, tvárnic nebo kamene vodorovná dopravní vzdálenost do 100 m pro budovy výšky přes 6 do 12 m</t>
  </si>
  <si>
    <t>-1037340626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</si>
  <si>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</si>
  <si>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</si>
  <si>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</si>
  <si>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762</t>
  </si>
  <si>
    <t>Konstrukce tesařské</t>
  </si>
  <si>
    <t>19</t>
  </si>
  <si>
    <t>762083122</t>
  </si>
  <si>
    <t>Práce společné pro tesařské konstrukce impregnace řeziva máčením proti dřevokaznému hmyzu, houbám a plísním, třída ohrožení 3 a 4 (dřevo v exteriéru)</t>
  </si>
  <si>
    <t>1275191715</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</si>
  <si>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</si>
  <si>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nové dřevené prvky</t>
  </si>
  <si>
    <t>1,8</t>
  </si>
  <si>
    <t>20</t>
  </si>
  <si>
    <t>762331921</t>
  </si>
  <si>
    <t>Vázané konstrukce krovů vyřezání části střešní vazby průřezové plochy řeziva přes 120 do 224 cm2, délky vyřezané části krovového prvku do 3 m</t>
  </si>
  <si>
    <t>-1370641798</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</si>
  <si>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</si>
  <si>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předpoklad výměny uhnilých částí krovu</t>
  </si>
  <si>
    <t>762331941</t>
  </si>
  <si>
    <t>Vázané konstrukce krovů vyřezání části střešní vazby průřezové plochy řeziva přes 288 do 450 cm2, délky vyřezané části krovového prvku do 3 m</t>
  </si>
  <si>
    <t>2101859963</t>
  </si>
  <si>
    <t>22</t>
  </si>
  <si>
    <t>762332922</t>
  </si>
  <si>
    <t>Vázané konstrukce krovů doplnění části střešní vazby z hranolů, nebo hranolků (materiál v ceně), průřezové plochy přes 120 do 224 cm2</t>
  </si>
  <si>
    <t>-1124259270</t>
  </si>
  <si>
    <t>23</t>
  </si>
  <si>
    <t>762332924</t>
  </si>
  <si>
    <t>Vázané konstrukce krovů doplnění části střešní vazby z hranolů, nebo hranolků (materiál v ceně), průřezové plochy přes 288 do 450 cm2</t>
  </si>
  <si>
    <t>-2099005889</t>
  </si>
  <si>
    <t>24</t>
  </si>
  <si>
    <t>762341210</t>
  </si>
  <si>
    <t>Bednění a laťování montáž bednění střech rovných a šikmých sklonu do 60° s vyřezáním otvorů z prken hrubých na sraz tl. do 32 mm</t>
  </si>
  <si>
    <t>-614921592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</si>
  <si>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</si>
  <si>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předpoklad - výměna 20% plochy bednění</t>
  </si>
  <si>
    <t>223,87*0,2</t>
  </si>
  <si>
    <t>25</t>
  </si>
  <si>
    <t>60511120</t>
  </si>
  <si>
    <t>prkna stavební prismovaná středová řezivo stavební tl 25(32)mm dl 2-5m</t>
  </si>
  <si>
    <t>669037897</t>
  </si>
  <si>
    <t>44,774*0,025*1,1</t>
  </si>
  <si>
    <t>26</t>
  </si>
  <si>
    <t>762341811</t>
  </si>
  <si>
    <t>Demontáž bednění a laťování bednění střech rovných, obloukových, sklonu do 60° se všemi nadstřešními konstrukcemi z prken hrubých, hoblovaných tl. do 32 mm</t>
  </si>
  <si>
    <t>333941680</t>
  </si>
  <si>
    <t>27</t>
  </si>
  <si>
    <t>762395000</t>
  </si>
  <si>
    <t>Spojovací prostředky krovů, bednění a laťování, nadstřešních konstrukcí svory, prkna, hřebíky, pásová ocel, vruty</t>
  </si>
  <si>
    <t>-2144629026</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</si>
  <si>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</si>
  <si>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28</t>
  </si>
  <si>
    <t>998762102</t>
  </si>
  <si>
    <t>Přesun hmot pro konstrukce tesařské stanovený z hmotnosti přesunovaného materiálu vodorovná dopravní vzdálenost do 50 m v objektech výšky přes 6 do 12 m</t>
  </si>
  <si>
    <t>-1594653796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</si>
  <si>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</si>
  <si>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</si>
  <si>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</si>
  <si>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29</t>
  </si>
  <si>
    <t>764001801</t>
  </si>
  <si>
    <t>Demontáž klempířských konstrukcí podkladního plechu do suti</t>
  </si>
  <si>
    <t>742916004</t>
  </si>
  <si>
    <t>30</t>
  </si>
  <si>
    <t>764001891</t>
  </si>
  <si>
    <t>Demontáž klempířských konstrukcí oplechování úžlabí do suti</t>
  </si>
  <si>
    <t>69005351</t>
  </si>
  <si>
    <t>4*5,6</t>
  </si>
  <si>
    <t>Součet</t>
  </si>
  <si>
    <t>31</t>
  </si>
  <si>
    <t>764002801</t>
  </si>
  <si>
    <t>Demontáž klempířských konstrukcí závětrné lišty do suti</t>
  </si>
  <si>
    <t>1979353640</t>
  </si>
  <si>
    <t>32</t>
  </si>
  <si>
    <t>764002821</t>
  </si>
  <si>
    <t>Demontáž klempířských konstrukcí střešního výlezu do suti</t>
  </si>
  <si>
    <t>-1492901755</t>
  </si>
  <si>
    <t>33</t>
  </si>
  <si>
    <t>764002841</t>
  </si>
  <si>
    <t>Demontáž klempířských konstrukcí oplechování horních ploch zdí a nadezdívek do suti</t>
  </si>
  <si>
    <t>1860500888</t>
  </si>
  <si>
    <t>34</t>
  </si>
  <si>
    <t>764004801</t>
  </si>
  <si>
    <t>Demontáž klempířských konstrukcí žlabu podokapního do suti</t>
  </si>
  <si>
    <t>-1067448496</t>
  </si>
  <si>
    <t>35</t>
  </si>
  <si>
    <t>764004861</t>
  </si>
  <si>
    <t>Demontáž klempířských konstrukcí svodu do suti</t>
  </si>
  <si>
    <t>-1345847887</t>
  </si>
  <si>
    <t>36</t>
  </si>
  <si>
    <t>764011616</t>
  </si>
  <si>
    <t>Podkladní plech z pozinkovaného plechu s povrchovou úpravou rš 500 mm</t>
  </si>
  <si>
    <t>61690012</t>
  </si>
  <si>
    <t xml:space="preserve">Poznámka k souboru cen:_x000d_
1. Rozvinutá šířka podkladního plechu se určuje z rš střešního prvku. </t>
  </si>
  <si>
    <t>37</t>
  </si>
  <si>
    <t>764011617</t>
  </si>
  <si>
    <t>Podkladní plech z pozinkovaného plechu s povrchovou úpravou rš 670 mm</t>
  </si>
  <si>
    <t>198812537</t>
  </si>
  <si>
    <t>38</t>
  </si>
  <si>
    <t>764111653</t>
  </si>
  <si>
    <t>Krytina ze svitků nebo z taškových tabulí z pozinkovaného plechu s povrchovou úpravou s úpravou u okapů, prostupů a výčnělků střechy rovné z taškových tabulí, sklon střechy přes 30 do 60°</t>
  </si>
  <si>
    <t>-1780684960</t>
  </si>
  <si>
    <t>P</t>
  </si>
  <si>
    <t>Poznámka k položce:
varianta krytiny strong:
 extrémně odolná proti krupobití
extrémně odolná proti prošlápnutí
proti deformaci během montáže
plech o tloušťce 0,6 mm - žárově pozinkovaná ocel</t>
  </si>
  <si>
    <t xml:space="preserve">hlavní  sedlová střecha</t>
  </si>
  <si>
    <t>(17,7*6,1-16,06)*2</t>
  </si>
  <si>
    <t>vikýře</t>
  </si>
  <si>
    <t>4,005*5*2</t>
  </si>
  <si>
    <t>39</t>
  </si>
  <si>
    <t>764213456</t>
  </si>
  <si>
    <t>Oplechování střešních prvků z pozinkovaného plechu sněhový zachytávač průbežný dvoutrubkový</t>
  </si>
  <si>
    <t>-1650890188</t>
  </si>
  <si>
    <t xml:space="preserve">Poznámka k souboru cen:_x000d_
1. V cenách 764 21-1405 až - 3452 nejsou započteny náklady na podkladní plech, tento se oceňuje cenami souboru cen 764 01-14..Podkladní plech z pozinkovaného plechu v rozvinuté šířce dle rš střešního prvku. </t>
  </si>
  <si>
    <t>40</t>
  </si>
  <si>
    <t>764213657</t>
  </si>
  <si>
    <t>Oplechování střešních prvků z pozinkovaného plechu s povrchovou úpravou sněhový rozražeč</t>
  </si>
  <si>
    <t>368474628</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</si>
  <si>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</si>
  <si>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41</t>
  </si>
  <si>
    <t>764241306</t>
  </si>
  <si>
    <t>Oplechování střešních prvků z titanzinkového lesklého válcovaného plechu hřebene větraného, včetně větrací mřížky rš 500 mm</t>
  </si>
  <si>
    <t>668017465</t>
  </si>
  <si>
    <t xml:space="preserve">Poznámka k souboru cen:_x000d_
1. V cenách 764 24-1305 až - 2357 nejsou započteny náklady na podkladní plech. Ten se oceňuje souborem cen 764 01-14..Podkladní plech z pozinkovaného plechu v tl. 1,0 mm a rozvinuté šířce dle rš střešního prvku. </t>
  </si>
  <si>
    <t>17,5+10,2</t>
  </si>
  <si>
    <t>42</t>
  </si>
  <si>
    <t>764203152</t>
  </si>
  <si>
    <t>Montáž oplechování střešních prvků střešního výlezu střechy s krytinou skládanou nebo plechovou</t>
  </si>
  <si>
    <t>-30518581</t>
  </si>
  <si>
    <t>43</t>
  </si>
  <si>
    <t>553418490</t>
  </si>
  <si>
    <t>vikýř standard titanzinek 600x600mm</t>
  </si>
  <si>
    <t>-478062169</t>
  </si>
  <si>
    <t>44</t>
  </si>
  <si>
    <t>764241366</t>
  </si>
  <si>
    <t>Oplechování střešních prvků z titanzinkového lesklého válcovaného plechu úžlabí rš 500 mm</t>
  </si>
  <si>
    <t>1287980743</t>
  </si>
  <si>
    <t>5,6*4</t>
  </si>
  <si>
    <t>45</t>
  </si>
  <si>
    <t>764242304</t>
  </si>
  <si>
    <t>Oplechování střešních prvků z titanzinkového lesklého válcovaného plechu štítu závětrnou lištou rš 330 mm</t>
  </si>
  <si>
    <t>-354005914</t>
  </si>
  <si>
    <t>46</t>
  </si>
  <si>
    <t>764242335</t>
  </si>
  <si>
    <t>Oplechování střešních prvků z titanzinkového lesklého válcovaného plechu okapu okapovým plechem střechy rovné rš 400 mm</t>
  </si>
  <si>
    <t>-1195768323</t>
  </si>
  <si>
    <t>47</t>
  </si>
  <si>
    <t>764244304</t>
  </si>
  <si>
    <t>Oplechování horních ploch zdí a nadezdívek (atik) z titanzinkového lesklého válcovaného plechu mechanicky kotvené rš 330 mm</t>
  </si>
  <si>
    <t>-630116972</t>
  </si>
  <si>
    <t>48</t>
  </si>
  <si>
    <t>764304112</t>
  </si>
  <si>
    <t>Montáž lemování střešních prostupů bez lišty, střech s krytinou skládanou nebo z plechu</t>
  </si>
  <si>
    <t>-512232318</t>
  </si>
  <si>
    <t xml:space="preserve">Poznámka k souboru cen:_x000d_
1. V cenách nejsou započteny náklady na montáž připojovací dilatační lišty, tyto lze ocenit cenami souboru cen 764 00 - 112. Montáž dilatační lišty. </t>
  </si>
  <si>
    <t>49</t>
  </si>
  <si>
    <t>13814185</t>
  </si>
  <si>
    <t>plech hladký Pz jakost DX51+Z275 tl 0,6mm tabule</t>
  </si>
  <si>
    <t>1490949339</t>
  </si>
  <si>
    <t>50</t>
  </si>
  <si>
    <t>592442430</t>
  </si>
  <si>
    <t>taška plastová odvětrací/komplet</t>
  </si>
  <si>
    <t>-685291758</t>
  </si>
  <si>
    <t>51</t>
  </si>
  <si>
    <t>764541305</t>
  </si>
  <si>
    <t>Žlab podokapní z titanzinkového lesklého válcovaného plechu včetně háků a čel půlkruhový rš 330 mm</t>
  </si>
  <si>
    <t>-1550443131</t>
  </si>
  <si>
    <t>52</t>
  </si>
  <si>
    <t>764541347</t>
  </si>
  <si>
    <t>Žlab podokapní z titanzinkového lesklého válcovaného plechu včetně háků a čel kotlík oválný (trychtýřový), rš žlabu/průměr svodu 330/120 mm</t>
  </si>
  <si>
    <t>890123585</t>
  </si>
  <si>
    <t>53</t>
  </si>
  <si>
    <t>764548324</t>
  </si>
  <si>
    <t>Svod z titanzinkového lesklého válcovaného plechu včetně objímek, kolen a odskoků kruhový, průměru 120 mm</t>
  </si>
  <si>
    <t>875922067</t>
  </si>
  <si>
    <t>54</t>
  </si>
  <si>
    <t>998764102</t>
  </si>
  <si>
    <t>Přesun hmot pro konstrukce klempířské stanovený z hmotnosti přesunovaného materiálu vodorovná dopravní vzdálenost do 50 m v objektech výšky přes 6 do 12 m</t>
  </si>
  <si>
    <t>-288212522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</si>
  <si>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</si>
  <si>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</si>
  <si>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</si>
  <si>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55</t>
  </si>
  <si>
    <t>765135051</t>
  </si>
  <si>
    <t>Montáž střešních doplňků vláknocementové krytiny skládané protisněhové zábrany držáku</t>
  </si>
  <si>
    <t>-290043115</t>
  </si>
  <si>
    <t>56</t>
  </si>
  <si>
    <t>55344660</t>
  </si>
  <si>
    <t xml:space="preserve">držák sněhové zábrany </t>
  </si>
  <si>
    <t>1616214502</t>
  </si>
  <si>
    <t>57</t>
  </si>
  <si>
    <t>765151801</t>
  </si>
  <si>
    <t>Demontáž krytiny bitumenové ze šindelů sklonu do 30° do suti</t>
  </si>
  <si>
    <t>-576322284</t>
  </si>
  <si>
    <t>58</t>
  </si>
  <si>
    <t>765151805</t>
  </si>
  <si>
    <t>Demontáž krytiny bitumenové ze šindelů sklonu do 30° hřebene nebo nároží do suti</t>
  </si>
  <si>
    <t>1438459595</t>
  </si>
  <si>
    <t>59</t>
  </si>
  <si>
    <t>765151811</t>
  </si>
  <si>
    <t>Demontáž krytiny bitumenové ze šindelů Příplatek k cenám za sklon přes 30° demontáže krytiny</t>
  </si>
  <si>
    <t>-618347255</t>
  </si>
  <si>
    <t>60</t>
  </si>
  <si>
    <t>765151815</t>
  </si>
  <si>
    <t>Demontáž krytiny bitumenové ze šindelů Příplatek k cenám za sklon přes 30° demontáže hřebene nebo nároží</t>
  </si>
  <si>
    <t>-974408296</t>
  </si>
  <si>
    <t>61</t>
  </si>
  <si>
    <t>765191013</t>
  </si>
  <si>
    <t>Montáž pojistné hydroizolační fólie kladené ve sklonu přes 20° volně na bednění nebo tepelnou izolaci</t>
  </si>
  <si>
    <t>1964663561</t>
  </si>
  <si>
    <t xml:space="preserve">Poznámka k souboru cen:_x000d_
1. V cenách nejsou započteny náklady na dodávku fólie, tyto se oceňují ve specifikaci. Ztratné lze dohodnout ve směrné výši 5 až 15%. 2. V ceně -1071 nejsou započteny náklady na dodávku okapnice, tyto se oceňují položkami ceníku 800-764 Konstrukce klempířské. </t>
  </si>
  <si>
    <t>62</t>
  </si>
  <si>
    <t>283292680</t>
  </si>
  <si>
    <t>folie podstřešní difúzní pro exteriér (reakce na oheň - třída F) 140 g/m2</t>
  </si>
  <si>
    <t>-110413727</t>
  </si>
  <si>
    <t>223,87*1,15 'Přepočtené koeficientem množství</t>
  </si>
  <si>
    <t>63</t>
  </si>
  <si>
    <t>765191911</t>
  </si>
  <si>
    <t>Demontáž pojistné hydroizolační fólie kladené ve sklonu přes 30°</t>
  </si>
  <si>
    <t>-1081236427</t>
  </si>
  <si>
    <t>64</t>
  </si>
  <si>
    <t>998765102</t>
  </si>
  <si>
    <t>Přesun hmot pro krytiny skládané stanovený z hmotnosti přesunovaného materiálu vodorovná dopravní vzdálenost do 50 m na objektech výšky přes 6 do 12 m</t>
  </si>
  <si>
    <t>-1678235090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</si>
  <si>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</si>
  <si>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721</t>
  </si>
  <si>
    <t>Zdravotechnika - vnitřní kanalizace</t>
  </si>
  <si>
    <t>65</t>
  </si>
  <si>
    <t>721242116</t>
  </si>
  <si>
    <t>Lapače střešních splavenin polypropylenové (PP) DN 125</t>
  </si>
  <si>
    <t>-1336160710</t>
  </si>
  <si>
    <t>66</t>
  </si>
  <si>
    <t>721242804</t>
  </si>
  <si>
    <t>Demontáž lapačů střešních splavenin DN 125</t>
  </si>
  <si>
    <t>1186980164</t>
  </si>
  <si>
    <t>67</t>
  </si>
  <si>
    <t>998721102</t>
  </si>
  <si>
    <t>Přesun hmot pro vnitřní kanalizace stanovený z hmotnosti přesunovaného materiálu vodorovná dopravní vzdálenost do 50 m v objektech výšky přes 6 do 12 m</t>
  </si>
  <si>
    <t>-1675530162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</si>
  <si>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</si>
  <si>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741</t>
  </si>
  <si>
    <t>Elektroinstalace - silnoproud</t>
  </si>
  <si>
    <t>68</t>
  </si>
  <si>
    <t>741420001</t>
  </si>
  <si>
    <t>Montáž hromosvodného vedení svodových drátů nebo lan s podpěrami, Ø do 10 mm</t>
  </si>
  <si>
    <t>2047574783</t>
  </si>
  <si>
    <t xml:space="preserve">Poznámka k souboru cen:_x000d_
1. Svodovými dráty se rozumí i jímací vedení na střeše. </t>
  </si>
  <si>
    <t>oprava stávajícího hromosvodu</t>
  </si>
  <si>
    <t>34+23</t>
  </si>
  <si>
    <t>69</t>
  </si>
  <si>
    <t>35441073</t>
  </si>
  <si>
    <t>drát D 10mm FeZn</t>
  </si>
  <si>
    <t>kg</t>
  </si>
  <si>
    <t>-1249692558</t>
  </si>
  <si>
    <t>70</t>
  </si>
  <si>
    <t>354414150</t>
  </si>
  <si>
    <t>podpěra vedení FeZn do zdiva 150 mm</t>
  </si>
  <si>
    <t>-1351193577</t>
  </si>
  <si>
    <t>71</t>
  </si>
  <si>
    <t>354415600</t>
  </si>
  <si>
    <t>podpěra vedení FeZn na plechové střechy 110 mm</t>
  </si>
  <si>
    <t>-1174877680</t>
  </si>
  <si>
    <t>72</t>
  </si>
  <si>
    <t>741420021</t>
  </si>
  <si>
    <t>Montáž hromosvodného vedení svorek se 2 šrouby</t>
  </si>
  <si>
    <t>-1614674097</t>
  </si>
  <si>
    <t>73</t>
  </si>
  <si>
    <t>354311600</t>
  </si>
  <si>
    <t>svorka univerzální 669101 pro lano 4-16mm2</t>
  </si>
  <si>
    <t>1817975688</t>
  </si>
  <si>
    <t>74</t>
  </si>
  <si>
    <t>741420913</t>
  </si>
  <si>
    <t>Údržba hromosvodů nátěry částí hromosvodných zařízení (odrezivění, očistění, základní a vrchní nátěr) ochranného úhelníku nebo trubky</t>
  </si>
  <si>
    <t>931374594</t>
  </si>
  <si>
    <t>75</t>
  </si>
  <si>
    <t>741421833</t>
  </si>
  <si>
    <t>Demontáž hromosvodného vedení bez zachování funkčnosti svodových drátů nebo lan na šikmé střeše, průměru přes 8 mm</t>
  </si>
  <si>
    <t>1366385685</t>
  </si>
  <si>
    <t>76</t>
  </si>
  <si>
    <t>741421843</t>
  </si>
  <si>
    <t>Demontáž hromosvodného vedení bez zachování funkčnosti svorek šroubových se 2 šrouby</t>
  </si>
  <si>
    <t>-1671425465</t>
  </si>
  <si>
    <t>77</t>
  </si>
  <si>
    <t>741421853</t>
  </si>
  <si>
    <t>Demontáž hromosvodného vedení podpěr střešního vedení pod tašky</t>
  </si>
  <si>
    <t>-1132279274</t>
  </si>
  <si>
    <t>78</t>
  </si>
  <si>
    <t>741421863</t>
  </si>
  <si>
    <t>Demontáž hromosvodného vedení podpěr svislého vedení zazděného</t>
  </si>
  <si>
    <t>1023073832</t>
  </si>
  <si>
    <t>79</t>
  </si>
  <si>
    <t>741430005</t>
  </si>
  <si>
    <t>Montáž jímacích tyčí délky do 3 m, na stojan</t>
  </si>
  <si>
    <t>-7480843</t>
  </si>
  <si>
    <t>80</t>
  </si>
  <si>
    <t>354410000</t>
  </si>
  <si>
    <t>tyč jímací se závitem do dřeva 1000 mm FeZn</t>
  </si>
  <si>
    <t>-1358117261</t>
  </si>
  <si>
    <t>81</t>
  </si>
  <si>
    <t>741810001</t>
  </si>
  <si>
    <t>Zkoušky a prohlídky elektrických rozvodů a zařízení celková prohlídka a vyhotovení revizní zprávy pro objem montážních prací do 100 tis. Kč</t>
  </si>
  <si>
    <t>-1093113616</t>
  </si>
  <si>
    <t xml:space="preserve">Poznámka k souboru cen:_x000d_
1. Ceny -0001 až -0011 jsou určeny pro objem montážních prací včetně všech nákladů. </t>
  </si>
  <si>
    <t>82</t>
  </si>
  <si>
    <t>998741102</t>
  </si>
  <si>
    <t>Přesun hmot pro silnoproud stanovený z hmotnosti přesunovaného materiálu vodorovná dopravní vzdálenost do 50 m v objektech výšky přes 6 do 12 m</t>
  </si>
  <si>
    <t>-335796514</t>
  </si>
  <si>
    <t>783</t>
  </si>
  <si>
    <t>Dokončovací práce - nátěry</t>
  </si>
  <si>
    <t>83</t>
  </si>
  <si>
    <t>783201201</t>
  </si>
  <si>
    <t>Příprava podkladu tesařských konstrukcí před provedením nátěru broušení</t>
  </si>
  <si>
    <t>-265897788</t>
  </si>
  <si>
    <t>dřevěné konstrukce přístřešku bez sundavání krytiny</t>
  </si>
  <si>
    <t>22,0*3,4</t>
  </si>
  <si>
    <t>0,15*3*(4,0*28+22,0*3+8*7,0)*1,2</t>
  </si>
  <si>
    <t>84</t>
  </si>
  <si>
    <t>783201401</t>
  </si>
  <si>
    <t>Příprava podkladu tesařských konstrukcí před provedením nátěru ometení</t>
  </si>
  <si>
    <t>-27550752</t>
  </si>
  <si>
    <t>očištění konstrukce krovu před nástřikem biocidním přípravkem - ometení, vysátí</t>
  </si>
  <si>
    <t>520</t>
  </si>
  <si>
    <t>85</t>
  </si>
  <si>
    <t>783201403</t>
  </si>
  <si>
    <t>Příprava podkladu tesařských konstrukcí před provedením nátěru oprášení</t>
  </si>
  <si>
    <t>1628718633</t>
  </si>
  <si>
    <t>86</t>
  </si>
  <si>
    <t>783214101</t>
  </si>
  <si>
    <t>Základní nátěr tesařských konstrukcí jednonásobný syntetický</t>
  </si>
  <si>
    <t>-876109075</t>
  </si>
  <si>
    <t>87</t>
  </si>
  <si>
    <t>783218211</t>
  </si>
  <si>
    <t>Lakovací nátěr tesařských konstrukcí dvojnásobný s mezibroušením syntetický</t>
  </si>
  <si>
    <t>1406301225</t>
  </si>
  <si>
    <t>88</t>
  </si>
  <si>
    <t>783222101</t>
  </si>
  <si>
    <t>Tmelení tesařských konstrukcí lokální, včetně přebroušení tmelených míst rozsahu do 10% plochy, tmelem disperzním akrylátovým nebo latexovým</t>
  </si>
  <si>
    <t>-1430551943</t>
  </si>
  <si>
    <t>89</t>
  </si>
  <si>
    <t>783223111</t>
  </si>
  <si>
    <t>Napouštěcí nátěr tesařských konstrukcí zabudovaných do konstrukce proti dřevokazným houbám, hmyzu a plísním jednonásobný akrylátový</t>
  </si>
  <si>
    <t>17880336</t>
  </si>
  <si>
    <t xml:space="preserve">Poznámka k souboru cen:_x000d_
1. Položky souboru cen jsou určeny pro preventivní nátěr tesařských konstrukcí (např. krovu). 2. Položky jednonásobného nátěru jsou určeny pro ochranu dřeva v interiéru pod lazurovací nebo krycí nátěry. 3. Položky dvojnásobného nátěru jsou určeny pro ochranu dřeva jako samostatného impregnačního nátěru tesařské konstrukce v interéru nebo pro ochranu dřeva pod lazurovací nebo krycí nátěry v exteriéru. </t>
  </si>
  <si>
    <t>stá krov</t>
  </si>
  <si>
    <t>SO.02 - Oprava obálky budovy</t>
  </si>
  <si>
    <t xml:space="preserve">    9 - Ostatní konstrukce a práce-bourání</t>
  </si>
  <si>
    <t xml:space="preserve">    761 - Konstrukce prosvětlovací</t>
  </si>
  <si>
    <t xml:space="preserve">    766 - Konstrukce truhlářské</t>
  </si>
  <si>
    <t xml:space="preserve">    767 - Konstrukce zámečnické</t>
  </si>
  <si>
    <t xml:space="preserve">    784 - Dokončovací práce - malby</t>
  </si>
  <si>
    <t xml:space="preserve">    786 - Dokončovací práce - čalounické úpravy</t>
  </si>
  <si>
    <t>612325302</t>
  </si>
  <si>
    <t>Vápenocementová omítka ostění nebo nadpraží štuková</t>
  </si>
  <si>
    <t>-2022125971</t>
  </si>
  <si>
    <t xml:space="preserve">Poznámka k souboru cen:_x000d_
1. Ceny lze použít jen pro ocenění samostatně upravovaného ostění a nadpraží ( např. při dodatečné výměně oken nebo zárubní ) v šířce do 300 mm okolo upravovaného otvoru. </t>
  </si>
  <si>
    <t>interiér</t>
  </si>
  <si>
    <t>228,4*0,4</t>
  </si>
  <si>
    <t>612325423</t>
  </si>
  <si>
    <t>Oprava vápenocementové omítky vnitřních ploch štukové dvouvrstvé, tloušťky do 20 mm a tloušťky štuku do 3 mm stěn, v rozsahu opravované plochy přes 30 do 50%</t>
  </si>
  <si>
    <t>-1466133796</t>
  </si>
  <si>
    <t xml:space="preserve">Poznámka k souboru cen:_x000d_
1. Pro ocenění opravy omítek plochy do 1 m2 se použijí ceny souboru cen 61. 32-52.. Vápenocementová omítka jednotlivých malých ploch. </t>
  </si>
  <si>
    <t>619995001</t>
  </si>
  <si>
    <t>Začištění omítek (s dodáním hmot) kolem oken, dveří, podlah, obkladů apod.</t>
  </si>
  <si>
    <t>870986554</t>
  </si>
  <si>
    <t xml:space="preserve">Poznámka k souboru cen:_x000d_
1. Cenu -5001 lze použít pouze v případě provádění opravy nebo osazování nových oken, dveří, obkladů, podlah apod.; nelze ji použít v případech provádění opravy omítek nebo nové omítky v celé ploše. </t>
  </si>
  <si>
    <t>Poznámka k položce:
vč. přetmelení spáry okno-stěna, okno - parapet, parapet-stěna, akrylátovým tmelem, v interiéru i exteriéru</t>
  </si>
  <si>
    <t>interiér - kolem oken</t>
  </si>
  <si>
    <t>(0,6*2+0,87*2)*5</t>
  </si>
  <si>
    <t>(0,8*2+1,2*2)*4</t>
  </si>
  <si>
    <t>(1,0*2+1,8*2)*1</t>
  </si>
  <si>
    <t>1,0*2+1,8*2</t>
  </si>
  <si>
    <t>0,99*2+1,45*2</t>
  </si>
  <si>
    <t>1,0*2+1,9*2</t>
  </si>
  <si>
    <t>(1,2*2+1,8*2)*11</t>
  </si>
  <si>
    <t>(1,2*2+2,15*2)*2</t>
  </si>
  <si>
    <t>(1,5*2+2,0*2)*2</t>
  </si>
  <si>
    <t>1,5*2+2,0*2</t>
  </si>
  <si>
    <t>2,03*2+1,45*2</t>
  </si>
  <si>
    <t>(2,1*2+1,45*2)*5</t>
  </si>
  <si>
    <t>1,2*2+0,9*2</t>
  </si>
  <si>
    <t>(0,8*2+1,97*2)*4</t>
  </si>
  <si>
    <t>1,3*2+2,0*2</t>
  </si>
  <si>
    <t>(1,0*2+1,8*2)*2</t>
  </si>
  <si>
    <t>exteriér kolem oken</t>
  </si>
  <si>
    <t>239,6</t>
  </si>
  <si>
    <t>621211021</t>
  </si>
  <si>
    <t>Montáž kontaktního zateplení z polystyrenových desek nebo z kombinovaných desek na vnější podhledy, tloušťky desek přes 80 do 120 mm</t>
  </si>
  <si>
    <t>475614089</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</si>
  <si>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</si>
  <si>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Poznámka k položce:
úprava nadpraží sklobetonových výplní</t>
  </si>
  <si>
    <t>28375938</t>
  </si>
  <si>
    <t>deska EPS 70 fasádní λ=0,039 tl 100mm</t>
  </si>
  <si>
    <t>-2022863460</t>
  </si>
  <si>
    <t>2*1,02 "Přepočtené koeficientem množství</t>
  </si>
  <si>
    <t>632450123</t>
  </si>
  <si>
    <t>Potěr cementový vyrovnávací ze suchých směsí v pásu o průměrné (střední) tl. přes 30 do 40 mm</t>
  </si>
  <si>
    <t>-1276516101</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</si>
  <si>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</si>
  <si>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parapety</t>
  </si>
  <si>
    <t>43,0*0,6</t>
  </si>
  <si>
    <t>Ostatní konstrukce a práce-bourání</t>
  </si>
  <si>
    <t>949121111</t>
  </si>
  <si>
    <t>Montáž lešení lehkého kozového dílcového o výšce lešeňové podlahy do 1,2 m</t>
  </si>
  <si>
    <t>sada</t>
  </si>
  <si>
    <t>325859404</t>
  </si>
  <si>
    <t xml:space="preserve">Poznámka k souboru cen:_x000d_
1. Množství měrných jednotek se určuje v počtu sad lešení (2 kozy a dřevěná podlaha). 2. V cenách nájmu jsou započteny i náklady na manipulaci s lešením. </t>
  </si>
  <si>
    <t>1389061625</t>
  </si>
  <si>
    <t>30,58*9,09</t>
  </si>
  <si>
    <t>16,5*9,09</t>
  </si>
  <si>
    <t>962081141</t>
  </si>
  <si>
    <t>Bourání zdiva příček nebo vybourání otvorů ze skleněných tvárnic, tl. do 150 mm</t>
  </si>
  <si>
    <t>1298216792</t>
  </si>
  <si>
    <t>1*1,8*2</t>
  </si>
  <si>
    <t>967031132</t>
  </si>
  <si>
    <t>Přisekání (špicování) plošné nebo rovných ostění zdiva z cihel pálených rovných ostění, bez odstupu, po hrubém vybourání otvorů, na maltu vápennou nebo vápenocementovou</t>
  </si>
  <si>
    <t>1897433792</t>
  </si>
  <si>
    <t>předpoklad 20% plochy ostění</t>
  </si>
  <si>
    <t>228,4*0,6*0,2</t>
  </si>
  <si>
    <t>968062244</t>
  </si>
  <si>
    <t>Vybourání dřevěných rámů oken s křídly, dveřních zárubní, vrat, stěn, ostění nebo obkladů rámů oken s křídly jednoduchých, plochy do 1 m2</t>
  </si>
  <si>
    <t>-2063356030</t>
  </si>
  <si>
    <t xml:space="preserve">Poznámka k souboru cen:_x000d_
1. V cenách -2244 až -2747 jsou započteny i náklady na vyvěšení křídel. </t>
  </si>
  <si>
    <t>0,6*0,87*5</t>
  </si>
  <si>
    <t>0,8*1,2*4</t>
  </si>
  <si>
    <t>968062245</t>
  </si>
  <si>
    <t>Vybourání dřevěných rámů oken s křídly, dveřních zárubní, vrat, stěn, ostění nebo obkladů rámů oken s křídly jednoduchých, plochy do 2 m2</t>
  </si>
  <si>
    <t>1142774</t>
  </si>
  <si>
    <t>0,99*1,45</t>
  </si>
  <si>
    <t>1*1,9</t>
  </si>
  <si>
    <t>1,2*0,9</t>
  </si>
  <si>
    <t>968062356</t>
  </si>
  <si>
    <t>Vybourání dřevěných rámů oken s křídly, dveřních zárubní, vrat, stěn, ostění nebo obkladů rámů oken s křídly dvojitých, plochy do 4 m2</t>
  </si>
  <si>
    <t>1201801444</t>
  </si>
  <si>
    <t>1,2*1,8*11</t>
  </si>
  <si>
    <t>1,2*2,15*2</t>
  </si>
  <si>
    <t>1,5*2*3</t>
  </si>
  <si>
    <t>2,03*1,45</t>
  </si>
  <si>
    <t>2,1*1,45*5</t>
  </si>
  <si>
    <t>968062455</t>
  </si>
  <si>
    <t>Vybourání dřevěných dveřních zárubní pl do 2 m2</t>
  </si>
  <si>
    <t>2105168516</t>
  </si>
  <si>
    <t>0,8*1,97*4</t>
  </si>
  <si>
    <t>968062456</t>
  </si>
  <si>
    <t>Vybourání dřevěných dveřních zárubní pl přes 2 m2</t>
  </si>
  <si>
    <t>-289285936</t>
  </si>
  <si>
    <t>1,3*1,98</t>
  </si>
  <si>
    <t>997013113</t>
  </si>
  <si>
    <t>Vnitrostaveništní doprava suti a vybouraných hmot vodorovně do 50 m svisle s použitím mechanizace pro budovy a haly výšky přes 9 do 12 m</t>
  </si>
  <si>
    <t>740008343</t>
  </si>
  <si>
    <t>1878815548</t>
  </si>
  <si>
    <t>-75445689</t>
  </si>
  <si>
    <t>3,775*10 'Přepočtené koeficientem množství</t>
  </si>
  <si>
    <t>892678188</t>
  </si>
  <si>
    <t>-1995667189</t>
  </si>
  <si>
    <t>761</t>
  </si>
  <si>
    <t>Konstrukce prosvětlovací</t>
  </si>
  <si>
    <t>761111313</t>
  </si>
  <si>
    <t>Stěny a příčky ze skleněných tvárnic zděné rozměr 190 x 190 x 80 mm barevné lesklé dezén vlna</t>
  </si>
  <si>
    <t>-883056107</t>
  </si>
  <si>
    <t>998761102</t>
  </si>
  <si>
    <t>Přesun hmot pro konstrukce sklobetonové stanovený z hmotnosti přesunovaného materiálu vodorovná dopravní vzdálenost do 50 m v objektech výšky přes 6 do 12 m</t>
  </si>
  <si>
    <t>996183087</t>
  </si>
  <si>
    <t>764002851</t>
  </si>
  <si>
    <t>Demontáž klempířských konstrukcí oplechování parapetů do suti</t>
  </si>
  <si>
    <t>719282966</t>
  </si>
  <si>
    <t>764206105</t>
  </si>
  <si>
    <t>Montáž oplechování parapetů rovných, bez rohů, rozvinuté šířky do 400 mm</t>
  </si>
  <si>
    <t>206901908</t>
  </si>
  <si>
    <t>0,8*4</t>
  </si>
  <si>
    <t>0,6*5</t>
  </si>
  <si>
    <t>1+1+0,99+1+1,5+2,03+1,2</t>
  </si>
  <si>
    <t>1,2*11</t>
  </si>
  <si>
    <t>1,5*2</t>
  </si>
  <si>
    <t>1,2*2</t>
  </si>
  <si>
    <t>2,1*3</t>
  </si>
  <si>
    <t>2,1*2</t>
  </si>
  <si>
    <t>1*2</t>
  </si>
  <si>
    <t>55344476</t>
  </si>
  <si>
    <t>plech poplastovaný tabule</t>
  </si>
  <si>
    <t>-598030554</t>
  </si>
  <si>
    <t>764206165</t>
  </si>
  <si>
    <t>Montáž oplechování parapetů Příplatek k cenám za zvýšenou pracnost při provedení rohu nebo koutu do rš 400 mm</t>
  </si>
  <si>
    <t>997955009</t>
  </si>
  <si>
    <t>-254452263</t>
  </si>
  <si>
    <t>766</t>
  </si>
  <si>
    <t>Konstrukce truhlářské</t>
  </si>
  <si>
    <t>766622131</t>
  </si>
  <si>
    <t>Montáž oken plastových včetně montáže rámu na polyuretanovou pěnu plochy přes 1 m2 otevíravých nebo sklápěcích do zdiva, výšky do 1,5 m</t>
  </si>
  <si>
    <t>-629773097</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</si>
  <si>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</si>
  <si>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641941611.6</t>
  </si>
  <si>
    <t>okno plastové ozn. 04 (0,99 x 1,45) včetně vnitřního parapetu PVC - podrobný popis viz výpis oken</t>
  </si>
  <si>
    <t>-294989411</t>
  </si>
  <si>
    <t xml:space="preserve">Poznámka k položce:
okno plastové jednokřídlé, otvíravé + sklopné, zasklené izolačním dvojsklem, meziskelní optická dělící lišta š.  45 mm,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 doplňky: horizont.  domykavé žaluzie s  řetízkem, barva béžová</t>
  </si>
  <si>
    <t>641941712.4</t>
  </si>
  <si>
    <t>okno plastové ozn. 09 (2,03 x 1,45) včetně vnitřního parapetu PVC - podrobný popis viz výpis oken</t>
  </si>
  <si>
    <t>-850186587</t>
  </si>
  <si>
    <t xml:space="preserve">Poznámka k položce:
okno plastové trojkřídlé s meziskelní optickou dělící lištou š.  45 mm, obě krajní křídla otvíravá + sklopná, prostřední křídlo otvíravé, okno zasklené izolačním dvojsklem, meziskelní optická dělící lišta š.  45 mm,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t>
  </si>
  <si>
    <t>641941712.5</t>
  </si>
  <si>
    <t>okno plastové ozn. 010 (2,1 x 1,45) včetně vnitřního parapetu PVC - podrobný popis viz výpis oken</t>
  </si>
  <si>
    <t>736950429</t>
  </si>
  <si>
    <t xml:space="preserve">Poznámka k položce:
okno plastové trojkřídlé s meziskelní optickou dělící lištou š.  45 mm, obě krajní křídla otvíravá + sklopná, prostřední křídlo otvíravé, okno zasklené izolačním trojsklem, meziskelní optická dělící lišta š.  45 mm,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0,8 W/m2K, vnitřní parapet: plastový, barva bílá RAL 9010, vnější oplechování: fóliový plech tl. 0,6 mm, barva hnědá RAL 8007, doplňky: horizont.  domykavé žaluzie s  řetízkem, barva béžová</t>
  </si>
  <si>
    <t>641941712.6</t>
  </si>
  <si>
    <t>okno plastové ozn. 010.1 (2,1 x 1,45) včetně vnitřního parapetu PVC - podrobný popis viz výpis oken</t>
  </si>
  <si>
    <t>457624034</t>
  </si>
  <si>
    <t xml:space="preserve">Poznámka k položce:
okno plastové trojkřídlé s meziskelní optickou dělící lištou š.  45 mm, obě krajní křídla otvíravá + sklopná, prostřední křídlo otvíravé, okno zasklené izolačním dvojsklem, meziskelní optická dělící lišta š.  45 mm,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 doplňky: horizont.  domykavé žaluzie s  řetízkem, barva béžová</t>
  </si>
  <si>
    <t>641941712.7</t>
  </si>
  <si>
    <t>okno plastové ozn. 011 (1,2 x 0,9) včetně vnitřního parapetu PVC - podrobný popis viz výpis oken</t>
  </si>
  <si>
    <t>-1241231390</t>
  </si>
  <si>
    <t xml:space="preserve">Poznámka k položce:
okno plastové jednokřídlé, sklopné, meziskelní optická dělící lišta š.  45 mm, zasklené izolačním dvojsklem, vnější strana bezpečnostní sklo 44.2 Connex, profilový systém: pětikomorový, 2x těsnění, barva: vně ořech tmavý, uvnitř bílá RAL 9010, okenní kování: celoobvodové, kliky oken: bílé, ovládání z úrovně podlahy pákovým ovladačem, funkce mikroventilace, součinitel prostupu tepla: Uw= 1,1 W/m2K, vnitřní parapet: plastový, barva bílá RAL 9010, vnější oplechování: fóliový plech tl. 0,6 mm, barva hnědá RAL 8007</t>
  </si>
  <si>
    <t>766622132</t>
  </si>
  <si>
    <t>Montáž oken plastových včetně montáže rámu na polyuretanovou pěnu plochy přes 1 m2 otevíravých nebo sklápěcích do zdiva, výšky přes 1,5 do 2,5 m</t>
  </si>
  <si>
    <t>679738206</t>
  </si>
  <si>
    <t>1,0*1,8*2</t>
  </si>
  <si>
    <t>1,0*1,9</t>
  </si>
  <si>
    <t>1,5*2,0*2</t>
  </si>
  <si>
    <t>1,5*2,0</t>
  </si>
  <si>
    <t>641941611.4</t>
  </si>
  <si>
    <t>okno plastové ozn. 03 (1,0 x 1,8) včetně vnitřního parapetu PVC - podrobný popis viz výpis oken</t>
  </si>
  <si>
    <t>-960558188</t>
  </si>
  <si>
    <t xml:space="preserve">Poznámka k položce:
okno plastové dvoudílné s nadsvětlíkem, spodní část fix s meziskelní dělící lištou š. 45 mm, nadsvětlík sklopný s meziskelní dělící lištou š. 45 mm, zasklené izolačním dvojsklem, vnější strana bezpečnostní sklo 44.2 Connex, profilový systém: pětikomorový, 2x těsnění, barva:  vně tmavý ořech, uvnitř  bílá RAL 9010, okenní kování: celoobvodové, kliky oken: bílé s umístěním v cca 1/3 výšky od spodního okraje okna, ovládání z úrovně podlahy pákovým ovladačem, funkce mikroventilace, součinitel prostupu tepla: Uw= 1,1 W/m2K, vnitřní parapet: plastový, barva bílá RAL 9010, vnější oplechování: fóliový plech tl. 0,6 mm, barva hnědá RAL 8007</t>
  </si>
  <si>
    <t>641941611.5</t>
  </si>
  <si>
    <t>okno plastové ozn. 03.1 (1,0 x 1,8) včetně vnitřního parapetu PVC - podrobný popis viz výpis oken</t>
  </si>
  <si>
    <t>-452657834</t>
  </si>
  <si>
    <t xml:space="preserve">Poznámka k položce:
okno plastové dvoudílné s nadsvětlíkem, spodní část fix s meziskelní dělící lištou š. 45 mm, nadsvětlík sklopný s meziskelní dělící lištou š. 45 mm, zasklené izolačním dvojsklem, profilový systém: pětikomorový, 2x těsnění, barva:  vně tmavý ořech, uvnitř  bílá RAL 9010, okenní kování: celoobvodové, kliky oken: bílé s umístěním v cca 1/3 výšky od spodního okraje okna, ovládání z úrovně podlahy pákovým ovladačem, funkce mikroventilace, součinitel prostupu tepla: Uw= 1,1 W/m2K, vnitřní parapet: plastový, barva bílá RAL 9010, vnější oplechování: fóliový plech tl. 0,6 mm, barva hnědá RAL 8007, doplňky: horizont.  domykavé žaluzie s  řetízkem, barva béžová
Demontáž 4 ks ocel. mříží</t>
  </si>
  <si>
    <t>641941611.7</t>
  </si>
  <si>
    <t>okno plastové ozn. 05 (1,0 x 1,9) včetně vnitřního parapetu PVC - podrobný popis viz výpis oken</t>
  </si>
  <si>
    <t>776487068</t>
  </si>
  <si>
    <t xml:space="preserve">Poznámka k položce:
okno plastové dvoukřídlé s pevným nadsvětlíkem s meziskelní optickou dělící lištou š.  45 mm, spodní část otvíravé + sklopné, zasklené izolač-ním dvojsklem, meziskelní optická dělící lišta š.  45 mm,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t>
  </si>
  <si>
    <t>641941712.10</t>
  </si>
  <si>
    <t>okno plastové ozn. 06 (1,2 x 1,8) včetně vnitřního parapetu PVC - podrobný popis viz výpis oken</t>
  </si>
  <si>
    <t>1226401200</t>
  </si>
  <si>
    <t xml:space="preserve">Poznámka k položce:
okno plastové dvoukřídlé s pevným nadsvětlíkem s meziskelní optickou dělící lištou š.  45 mm, spodní část otvíravé + sklopné, zasklené izolačním dvojsklem, meziskelní optická dělící lišta š.  45 mm,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
Demontáž 2 ks ocel. mříží</t>
  </si>
  <si>
    <t>641941712.11</t>
  </si>
  <si>
    <t>okno plastové ozn. 07 (1,2 x 2,15) včetně vnitřního parapetu PVC - podrobný popis viz výpis oken</t>
  </si>
  <si>
    <t>1723774753</t>
  </si>
  <si>
    <t xml:space="preserve">Poznámka k položce:
okno plastové dvoukřídlé s pevným nadsvětlíkem s meziskelní optickou dělící lištou š.  45 mm, spodní část otvíravé + sklopné, zasklené izolačním dvojsklem, meziskelní optická dělící lišta š.  45 mm,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
Demontáž 2 ks ocel. mříží</t>
  </si>
  <si>
    <t>641941712.2</t>
  </si>
  <si>
    <t>okno plastové ozn. 08 (1,5 x 2,0) včetně vnitřního parapetu PVC - podrobný popis viz výpis oken</t>
  </si>
  <si>
    <t>450500094</t>
  </si>
  <si>
    <t xml:space="preserve">Poznámka k položce:
okno plastové dvoukřídlé s pevným nadsvětlíkem s meziskelní optickou dělící lištou š.  45 mm, spodní část otvíravé + sklopné, zasklené izolač-ním trojsklem, meziskelní optická dělící lišta š.  45 mm,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0,8 W/m2K, vnitřní parapet: plastový, barva bílá RAL 9010, vnější oplechování: fóliový plech tl. 0,6 mm, barva hnědá RAL 8007, doplňky: horizont.  domykavé žaluzie s  řetízkem, barva béžová
Demontáž 2 ks ocel. mříží</t>
  </si>
  <si>
    <t>641941712.3</t>
  </si>
  <si>
    <t>okno plastové ozn. 08.1 (1,5 x 2,0) včetně vnitřního parapetu PVC - podrobný popis viz výpis oken</t>
  </si>
  <si>
    <t>-520163875</t>
  </si>
  <si>
    <t xml:space="preserve">Poznámka k položce:
okno plastové dvoukřídlé s pevným nadsvětlíkem s meziskelní optickou dělící lištou š.  45 mm, spodní část otvíravé + sklopné, zasklené izolačním dvojsklem, meziskelní optická dělící lišta š.  45 mm,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
Demontáž 1 ks ocel. mříže</t>
  </si>
  <si>
    <t>766622216</t>
  </si>
  <si>
    <t>Montáž oken plastových plochy do 1 m2 včetně montáže rámu na polyuretanovou pěnu otevíravých nebo sklápěcích do zdiva</t>
  </si>
  <si>
    <t>1591683893</t>
  </si>
  <si>
    <t xml:space="preserve">Poznámka k položce:
vč. horizontálních žaluzií </t>
  </si>
  <si>
    <t>641941611.2</t>
  </si>
  <si>
    <t>okno plastové ozn. 01 (0,6 x 0,87) včetně vnitřního parapetu PVC - podrobný popis viz výpis oken</t>
  </si>
  <si>
    <t>1394666184</t>
  </si>
  <si>
    <t>Poznámka k položce:
okno plastové jednokřídlé, otvíravé + sklopné, zasklené izolačním dvojsklem, vnější strana bezpečnostní sklo 44.2 Connex,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t>
  </si>
  <si>
    <t>641941611.3</t>
  </si>
  <si>
    <t>okno plastové ozn. 02 (0,8 x 1,2) včetně vnitřního parapetu PVC - podrobný popis viz výpis oken</t>
  </si>
  <si>
    <t>-110062196</t>
  </si>
  <si>
    <t xml:space="preserve">Poznámka k položce:
okno plastové jednokřídlé, otvíravé + sklopné, zasklené izolačním dvojsklem, meziskelní optická dělící lišta š.  45 mm, profilový systém: pětikomorový, 2x těsnění, barva: vně ořech tmavý, uvnitř bílá RAL 9010, okenní kování: celoobvodové, kliky oken: bílé s umístěním v cca 1/3 výšky od spodního okraje okna, vždy s možností ovládání z úrovně podlahy, funkce mikroventilace, součinitel prostupu tepla: Uw= 1,1 W/m2K, vnitřní parapet: plastový, barva bílá RAL 9010, vnější oplechování: fóliový plech tl. 0,6 mm, barva hnědá RAL 8007</t>
  </si>
  <si>
    <t>766629215</t>
  </si>
  <si>
    <t>Montáž oken dřevěných Příplatek k cenám za tepelnou izolaci mezi ostěním a rámem okna při rovném ostění, připojovací spára tl. do 45 mm</t>
  </si>
  <si>
    <t>-1516337816</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</si>
  <si>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V cenách 766 62 - 9 . . Příplatek k cenám za tepelnou izolaci mezi ostěním a rámem okna jsou započteny náklady na izolaci vnější i vnitřní. 3. Délka izolace se určuje v metrech délky rámu okna. </t>
  </si>
  <si>
    <t>Poznámka k položce:
paropropustná páska exteriér i interiér</t>
  </si>
  <si>
    <t>766660411</t>
  </si>
  <si>
    <t>Montáž dveřních křídel dřevěných nebo plastových vchodových dveří včetně rámu do zdiva jednokřídlových bez nadsvětlíku</t>
  </si>
  <si>
    <t>-1122429420</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</si>
  <si>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</si>
  <si>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766660451</t>
  </si>
  <si>
    <t>Montáž dveřních křídel dřevěných nebo plastových vchodových dveří včetně rámu do zdiva dvoukřídlových bez nadsvětlíku</t>
  </si>
  <si>
    <t>2130869516</t>
  </si>
  <si>
    <t>61144163</t>
  </si>
  <si>
    <t>dveře plastové vchodové jednokřídlové otevíravé 800x1970 cm (D3)</t>
  </si>
  <si>
    <t>1077479502</t>
  </si>
  <si>
    <t xml:space="preserve">Poznámka k položce:
vstupní dveře plastové jednokřídlé, plné s dělící příčlí š.  45 mm, otvíravé, levé, profilový systém: pětikomorový se stav. hloubkou 73 mm, barva rámu i křídla:  ořech tmavý, závěsy: stavitelné ve 3 osách, počet těsnění: 2x, kování: klika/klika, zámek: zadlabací, vložka: cylindrická tř. bezpečnosti 4, součinitel prostupu tepla: Ud=1,1 W/m2K
vč. horizontálních žaluzií </t>
  </si>
  <si>
    <t>61144148</t>
  </si>
  <si>
    <t>dveře plastové terasové dvoukřídlové otvíravé 1300x1970 cm (D4)</t>
  </si>
  <si>
    <t>1203406989</t>
  </si>
  <si>
    <t xml:space="preserve">Poznámka k položce:
vstupní dveře plastové dvoukřídlové asymetrické s hliníkovou překryvnou deskou tl. 2 mm, 2x oteví-ravé, hl. křídlo pravé, zasklené na obou stranách bezpečnostním izolačním dvojsklem 44.2 (33.2) connex, nadsvětlík jen v exteriéru, profilový systém: pětikomorový se stav. hloubkou 73 mm, barva rámu i křídla:  ořech tmavý, závěsy: stavitelné ve 3 osách, počet těsnění: 2x kování: koule/klika, zámek: zadla-bací, vložka: cylindrická tř. bezpečnosti 4, součinitel prostupu tepla: Ud=1,1 W/m2K
vč. horizontálních žaluzií </t>
  </si>
  <si>
    <t>766694122</t>
  </si>
  <si>
    <t>Montáž ostatních truhlářských konstrukcí parapetních desek dřevěných nebo plastových šířky přes 300 mm, délky přes 1000 do 1600 mm</t>
  </si>
  <si>
    <t>-377579908</t>
  </si>
  <si>
    <t xml:space="preserve">Poznámka k souboru cen:_x000d_
1. Cenami -8111 a -8112 se oceňuje montáž vrat oboru JKPOV 611. 2. Cenami -97 . . nelze oceňovat venkovní krycí lišty balkónových dveří; tato montáž se oceňuje cenou -1610. </t>
  </si>
  <si>
    <t>dodávka parapetů je součástí dodávky oken</t>
  </si>
  <si>
    <t>46,02</t>
  </si>
  <si>
    <t>998766102</t>
  </si>
  <si>
    <t>Přesun hmot pro konstrukce truhlářské stanovený z hmotnosti přesunovaného materiálu vodorovná dopravní vzdálenost do 50 m v objektech výšky přes 6 do 12 m</t>
  </si>
  <si>
    <t>1977694897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</si>
  <si>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</si>
  <si>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</si>
  <si>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</si>
  <si>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767640111</t>
  </si>
  <si>
    <t>Montáž dveří ocelových vchodových jednokřídlových bez nadsvětlíku</t>
  </si>
  <si>
    <t>1614043762</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</si>
  <si>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</si>
  <si>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srovnatelná položka pro hliníkové dveře</t>
  </si>
  <si>
    <t>55341246R1</t>
  </si>
  <si>
    <t>dveře Al vchodové jednokřídlové 800x1970mm (D1)</t>
  </si>
  <si>
    <t>968093053</t>
  </si>
  <si>
    <t xml:space="preserve">Poznámka k položce:
vstupní dveře hliníkové jednokřídlé, prosklené s meziskelní optická dělící lištou š.  45 mm, otvíravé, levé,  zasklené na obou stranách bezpečnostním izolačním dvojsklem 44.2 (33.2) Connex, profilový systém: tříkomorový se stav. hloubkou 72 mm, barva rámu i křídla:  ořech tmavý, závěsy: stavitelné ve 3 osách, počet těsnění: 2x, kování: klika/klika, zámek: zadlabací, vložka: cylindrická tř. bezpečnosti 4, součinitel prostupu tepla: Ud=1,4 W/m2K</t>
  </si>
  <si>
    <t>55341246R2</t>
  </si>
  <si>
    <t>dveře Al vchodové jednokřídlové 800x1970mm (D2)</t>
  </si>
  <si>
    <t>-2026176374</t>
  </si>
  <si>
    <t xml:space="preserve">Poznámka k položce:
vstupní dveře hliníkové jednokřídlé, prosklené s meziskelní optická dělící lištou š.  45 mm, otvíravé, levé, zasklené na obou stranách bezpečnostním izolačním dvojsklem 44.2 (33.2) Connex, profilový systém: tříkomorový se stav. hloubkou 72 mm, barva rámu i křídla:  ořech tmavý, závěsy: stavitelné ve 3 osách, počet těsnění: 2x, kování: horizontální + vertikální madlo na opačné straně závěsů/vertikální madlo, zámek: zadlabací válečkový, vložka: cylindrická tř. bezpečnosti 4, součinitel prostupu tepla: Ud=1,4 W/m2K, doplňky: samozavírač s aretací v otevřené poloze, demontáž 1 ks ocel. mříže</t>
  </si>
  <si>
    <t>767661811</t>
  </si>
  <si>
    <t>Demontáž mříží pevných nebo otevíravých</t>
  </si>
  <si>
    <t>-752334199</t>
  </si>
  <si>
    <t>1,2*2*4</t>
  </si>
  <si>
    <t>1,4*2*2</t>
  </si>
  <si>
    <t>1,4*2,35*2</t>
  </si>
  <si>
    <t>1,7*2,2*2</t>
  </si>
  <si>
    <t>1,7*2,2</t>
  </si>
  <si>
    <t>1*2,2</t>
  </si>
  <si>
    <t>998767102</t>
  </si>
  <si>
    <t>Přesun hmot pro zámečnické konstrukce stanovený z hmotnosti přesunovaného materiálu vodorovná dopravní vzdálenost do 50 m v objektech výšky přes 6 do 12 m</t>
  </si>
  <si>
    <t>-647393295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</si>
  <si>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</si>
  <si>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783301303</t>
  </si>
  <si>
    <t>Příprava podkladu zámečnických konstrukcí před provedením nátěru odrezivění odrezovačem bezoplachovým</t>
  </si>
  <si>
    <t>1273426382</t>
  </si>
  <si>
    <t>783301313</t>
  </si>
  <si>
    <t>Příprava podkladu zámečnických konstrukcí před provedením nátěru odmaštění odmašťovačem ředidlovým</t>
  </si>
  <si>
    <t>-977105155</t>
  </si>
  <si>
    <t>783301401</t>
  </si>
  <si>
    <t>Příprava podkladu zámečnických konstrukcí před provedením nátěru ometení</t>
  </si>
  <si>
    <t>1659692751</t>
  </si>
  <si>
    <t>783306805</t>
  </si>
  <si>
    <t>Odstranění nátěrů ze zámečnických konstrukcí opálením s obroušením</t>
  </si>
  <si>
    <t>1608080077</t>
  </si>
  <si>
    <t>783324201</t>
  </si>
  <si>
    <t>Základní antikorozní nátěr zámečnických konstrukcí jednonásobný akrylátový</t>
  </si>
  <si>
    <t>-474677977</t>
  </si>
  <si>
    <t>783327101</t>
  </si>
  <si>
    <t>Krycí nátěr (email) zámečnických konstrukcí jednonásobný akrylátový</t>
  </si>
  <si>
    <t>-1984163777</t>
  </si>
  <si>
    <t>784</t>
  </si>
  <si>
    <t>Dokončovací práce - malby</t>
  </si>
  <si>
    <t>784181121</t>
  </si>
  <si>
    <t>Penetrace podkladu jednonásobná hloubková v místnostech výšky do 3,80 m</t>
  </si>
  <si>
    <t>114064177</t>
  </si>
  <si>
    <t>784221001</t>
  </si>
  <si>
    <t>Malby z malířských směsí otěruvzdorných za sucha jednonásobné, bílé za sucha otěruvzdorné dobře v místnostech výšky do 3,80 m</t>
  </si>
  <si>
    <t>-553720416</t>
  </si>
  <si>
    <t>786</t>
  </si>
  <si>
    <t>Dokončovací práce - čalounické úpravy</t>
  </si>
  <si>
    <t>786626121</t>
  </si>
  <si>
    <t>Montáž zastiňujících žaluzií lamelových vnitřních nebo do oken dvojitých kovových</t>
  </si>
  <si>
    <t>-913725744</t>
  </si>
  <si>
    <t xml:space="preserve">Poznámka k souboru cen:_x000d_
1. Cenu-3111 lze použít pro jakýkoli rozměr žaluzie. </t>
  </si>
  <si>
    <t>1*1,8</t>
  </si>
  <si>
    <t>1,5*2*2</t>
  </si>
  <si>
    <t>2,1*1,45*3</t>
  </si>
  <si>
    <t>2,1*1,45*2</t>
  </si>
  <si>
    <t>55346200</t>
  </si>
  <si>
    <t>žaluzie horizontální interiérové</t>
  </si>
  <si>
    <t>1810803362</t>
  </si>
  <si>
    <t>998786102</t>
  </si>
  <si>
    <t>Přesun hmot pro čalounické úpravy stanovený z hmotnosti přesunovaného materiálu vodorovná dopravní vzdálenost do 50 m v objektech výšky (hloubky) přes 6 do 12 m</t>
  </si>
  <si>
    <t>1889076311</t>
  </si>
  <si>
    <t>VON - Vedlejší a ostatní náklady</t>
  </si>
  <si>
    <t>VRN - Vedlejší rozpočtové náklady</t>
  </si>
  <si>
    <t xml:space="preserve">    VRN3 - Zařízení staveniště</t>
  </si>
  <si>
    <t xml:space="preserve">    VRN7 - Provozní vlivy</t>
  </si>
  <si>
    <t>VRN</t>
  </si>
  <si>
    <t>Vedlejší rozpočtové náklady</t>
  </si>
  <si>
    <t>VRN3</t>
  </si>
  <si>
    <t>Zařízení staveniště</t>
  </si>
  <si>
    <t>030001000</t>
  </si>
  <si>
    <t>kč</t>
  </si>
  <si>
    <t>1024</t>
  </si>
  <si>
    <t>872955123</t>
  </si>
  <si>
    <t>zábory pozemků, oplocení, osvětlení, průběžný úklid staveniště</t>
  </si>
  <si>
    <t>provizorní orientační system pro cestují</t>
  </si>
  <si>
    <t>cedule s informacemi o výstavbě</t>
  </si>
  <si>
    <t>mobilní WC a sklad</t>
  </si>
  <si>
    <t>uvedení staveniště do původního stavu atd.</t>
  </si>
  <si>
    <t>VRN7</t>
  </si>
  <si>
    <t>Provozní vlivy</t>
  </si>
  <si>
    <t>075002000</t>
  </si>
  <si>
    <t>Ochranná pásma</t>
  </si>
  <si>
    <t>-1757653880</t>
  </si>
  <si>
    <t>stavba v ochranném pásmu dráhy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</si>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</sst>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9" fillId="0" borderId="0" xfId="0" applyFont="1" applyBorder="1" applyAlignment="1" applyProtection="1">
      <alignment horizontal="left" vertical="top"/>
      <protection locked="0"/>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23</v>
      </c>
      <c r="AO7" s="28"/>
      <c r="AP7" s="28"/>
      <c r="AQ7" s="30"/>
      <c r="BE7" s="38"/>
      <c r="BS7" s="23" t="s">
        <v>8</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8</v>
      </c>
    </row>
    <row r="9" ht="29.28"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33" t="s">
        <v>28</v>
      </c>
      <c r="AL9" s="28"/>
      <c r="AM9" s="28"/>
      <c r="AN9" s="41" t="s">
        <v>29</v>
      </c>
      <c r="AO9" s="28"/>
      <c r="AP9" s="28"/>
      <c r="AQ9" s="30"/>
      <c r="BE9" s="38"/>
      <c r="BS9" s="23" t="s">
        <v>8</v>
      </c>
    </row>
    <row r="10" ht="14.4" customHeight="1">
      <c r="B10" s="27"/>
      <c r="C10" s="28"/>
      <c r="D10" s="39"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31</v>
      </c>
      <c r="AL10" s="28"/>
      <c r="AM10" s="28"/>
      <c r="AN10" s="34" t="s">
        <v>32</v>
      </c>
      <c r="AO10" s="28"/>
      <c r="AP10" s="28"/>
      <c r="AQ10" s="30"/>
      <c r="BE10" s="38"/>
      <c r="BS10" s="23" t="s">
        <v>8</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23</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31</v>
      </c>
      <c r="AL13" s="28"/>
      <c r="AM13" s="28"/>
      <c r="AN13" s="42" t="s">
        <v>36</v>
      </c>
      <c r="AO13" s="28"/>
      <c r="AP13" s="28"/>
      <c r="AQ13" s="30"/>
      <c r="BE13" s="38"/>
      <c r="BS13" s="23" t="s">
        <v>8</v>
      </c>
    </row>
    <row r="14">
      <c r="B14" s="27"/>
      <c r="C14" s="28"/>
      <c r="D14" s="28"/>
      <c r="E14" s="42" t="s">
        <v>36</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34</v>
      </c>
      <c r="AL14" s="28"/>
      <c r="AM14" s="28"/>
      <c r="AN14" s="42" t="s">
        <v>36</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31</v>
      </c>
      <c r="AL16" s="28"/>
      <c r="AM16" s="28"/>
      <c r="AN16" s="34" t="s">
        <v>23</v>
      </c>
      <c r="AO16" s="28"/>
      <c r="AP16" s="28"/>
      <c r="AQ16" s="30"/>
      <c r="BE16" s="38"/>
      <c r="BS16" s="23" t="s">
        <v>6</v>
      </c>
    </row>
    <row r="17" ht="18.48"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23</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4" t="s">
        <v>41</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42</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43</v>
      </c>
      <c r="M25" s="52"/>
      <c r="N25" s="52"/>
      <c r="O25" s="52"/>
      <c r="P25" s="47"/>
      <c r="Q25" s="47"/>
      <c r="R25" s="47"/>
      <c r="S25" s="47"/>
      <c r="T25" s="47"/>
      <c r="U25" s="47"/>
      <c r="V25" s="47"/>
      <c r="W25" s="52" t="s">
        <v>44</v>
      </c>
      <c r="X25" s="52"/>
      <c r="Y25" s="52"/>
      <c r="Z25" s="52"/>
      <c r="AA25" s="52"/>
      <c r="AB25" s="52"/>
      <c r="AC25" s="52"/>
      <c r="AD25" s="52"/>
      <c r="AE25" s="52"/>
      <c r="AF25" s="47"/>
      <c r="AG25" s="47"/>
      <c r="AH25" s="47"/>
      <c r="AI25" s="47"/>
      <c r="AJ25" s="47"/>
      <c r="AK25" s="52" t="s">
        <v>45</v>
      </c>
      <c r="AL25" s="52"/>
      <c r="AM25" s="52"/>
      <c r="AN25" s="52"/>
      <c r="AO25" s="52"/>
      <c r="AP25" s="47"/>
      <c r="AQ25" s="51"/>
      <c r="BE25" s="38"/>
    </row>
    <row r="26" s="2" customFormat="1" ht="14.4" customHeight="1">
      <c r="B26" s="53"/>
      <c r="C26" s="54"/>
      <c r="D26" s="55" t="s">
        <v>46</v>
      </c>
      <c r="E26" s="54"/>
      <c r="F26" s="55" t="s">
        <v>47</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48</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49</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50</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51</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52</v>
      </c>
      <c r="E32" s="61"/>
      <c r="F32" s="61"/>
      <c r="G32" s="61"/>
      <c r="H32" s="61"/>
      <c r="I32" s="61"/>
      <c r="J32" s="61"/>
      <c r="K32" s="61"/>
      <c r="L32" s="61"/>
      <c r="M32" s="61"/>
      <c r="N32" s="61"/>
      <c r="O32" s="61"/>
      <c r="P32" s="61"/>
      <c r="Q32" s="61"/>
      <c r="R32" s="61"/>
      <c r="S32" s="61"/>
      <c r="T32" s="62" t="s">
        <v>53</v>
      </c>
      <c r="U32" s="61"/>
      <c r="V32" s="61"/>
      <c r="W32" s="61"/>
      <c r="X32" s="63" t="s">
        <v>54</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55</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02/2018</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 xml:space="preserve"> Mikulášovice ON - Oprava (střecha a obálka budovy)</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 Mikulášovice dolní nádraží</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23. 3. 2018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30</v>
      </c>
      <c r="D46" s="74"/>
      <c r="E46" s="74"/>
      <c r="F46" s="74"/>
      <c r="G46" s="74"/>
      <c r="H46" s="74"/>
      <c r="I46" s="74"/>
      <c r="J46" s="74"/>
      <c r="K46" s="74"/>
      <c r="L46" s="77" t="str">
        <f>IF(E11= "","",E11)</f>
        <v>SŽDC SON ÚnL</v>
      </c>
      <c r="M46" s="74"/>
      <c r="N46" s="74"/>
      <c r="O46" s="74"/>
      <c r="P46" s="74"/>
      <c r="Q46" s="74"/>
      <c r="R46" s="74"/>
      <c r="S46" s="74"/>
      <c r="T46" s="74"/>
      <c r="U46" s="74"/>
      <c r="V46" s="74"/>
      <c r="W46" s="74"/>
      <c r="X46" s="74"/>
      <c r="Y46" s="74"/>
      <c r="Z46" s="74"/>
      <c r="AA46" s="74"/>
      <c r="AB46" s="74"/>
      <c r="AC46" s="74"/>
      <c r="AD46" s="74"/>
      <c r="AE46" s="74"/>
      <c r="AF46" s="74"/>
      <c r="AG46" s="74"/>
      <c r="AH46" s="74"/>
      <c r="AI46" s="76" t="s">
        <v>37</v>
      </c>
      <c r="AJ46" s="74"/>
      <c r="AK46" s="74"/>
      <c r="AL46" s="74"/>
      <c r="AM46" s="77" t="str">
        <f>IF(E17="","",E17)</f>
        <v xml:space="preserve"> </v>
      </c>
      <c r="AN46" s="77"/>
      <c r="AO46" s="77"/>
      <c r="AP46" s="77"/>
      <c r="AQ46" s="74"/>
      <c r="AR46" s="72"/>
      <c r="AS46" s="86" t="s">
        <v>56</v>
      </c>
      <c r="AT46" s="87"/>
      <c r="AU46" s="88"/>
      <c r="AV46" s="88"/>
      <c r="AW46" s="88"/>
      <c r="AX46" s="88"/>
      <c r="AY46" s="88"/>
      <c r="AZ46" s="88"/>
      <c r="BA46" s="88"/>
      <c r="BB46" s="88"/>
      <c r="BC46" s="88"/>
      <c r="BD46" s="89"/>
    </row>
    <row r="47" s="1" customFormat="1">
      <c r="B47" s="46"/>
      <c r="C47" s="76" t="s">
        <v>35</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57</v>
      </c>
      <c r="D49" s="97"/>
      <c r="E49" s="97"/>
      <c r="F49" s="97"/>
      <c r="G49" s="97"/>
      <c r="H49" s="98"/>
      <c r="I49" s="99" t="s">
        <v>58</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59</v>
      </c>
      <c r="AH49" s="97"/>
      <c r="AI49" s="97"/>
      <c r="AJ49" s="97"/>
      <c r="AK49" s="97"/>
      <c r="AL49" s="97"/>
      <c r="AM49" s="97"/>
      <c r="AN49" s="99" t="s">
        <v>60</v>
      </c>
      <c r="AO49" s="97"/>
      <c r="AP49" s="97"/>
      <c r="AQ49" s="101" t="s">
        <v>61</v>
      </c>
      <c r="AR49" s="72"/>
      <c r="AS49" s="102" t="s">
        <v>62</v>
      </c>
      <c r="AT49" s="103" t="s">
        <v>63</v>
      </c>
      <c r="AU49" s="103" t="s">
        <v>64</v>
      </c>
      <c r="AV49" s="103" t="s">
        <v>65</v>
      </c>
      <c r="AW49" s="103" t="s">
        <v>66</v>
      </c>
      <c r="AX49" s="103" t="s">
        <v>67</v>
      </c>
      <c r="AY49" s="103" t="s">
        <v>68</v>
      </c>
      <c r="AZ49" s="103" t="s">
        <v>69</v>
      </c>
      <c r="BA49" s="103" t="s">
        <v>70</v>
      </c>
      <c r="BB49" s="103" t="s">
        <v>71</v>
      </c>
      <c r="BC49" s="103" t="s">
        <v>72</v>
      </c>
      <c r="BD49" s="104" t="s">
        <v>73</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74</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ROUND(SUM(AG52:AG54),2)</f>
        <v>0</v>
      </c>
      <c r="AH51" s="110"/>
      <c r="AI51" s="110"/>
      <c r="AJ51" s="110"/>
      <c r="AK51" s="110"/>
      <c r="AL51" s="110"/>
      <c r="AM51" s="110"/>
      <c r="AN51" s="111">
        <f>SUM(AG51,AT51)</f>
        <v>0</v>
      </c>
      <c r="AO51" s="111"/>
      <c r="AP51" s="111"/>
      <c r="AQ51" s="112" t="s">
        <v>23</v>
      </c>
      <c r="AR51" s="83"/>
      <c r="AS51" s="113">
        <f>ROUND(SUM(AS52:AS54),2)</f>
        <v>0</v>
      </c>
      <c r="AT51" s="114">
        <f>ROUND(SUM(AV51:AW51),2)</f>
        <v>0</v>
      </c>
      <c r="AU51" s="115">
        <f>ROUND(SUM(AU52:AU54),5)</f>
        <v>0</v>
      </c>
      <c r="AV51" s="114">
        <f>ROUND(AZ51*L26,2)</f>
        <v>0</v>
      </c>
      <c r="AW51" s="114">
        <f>ROUND(BA51*L27,2)</f>
        <v>0</v>
      </c>
      <c r="AX51" s="114">
        <f>ROUND(BB51*L26,2)</f>
        <v>0</v>
      </c>
      <c r="AY51" s="114">
        <f>ROUND(BC51*L27,2)</f>
        <v>0</v>
      </c>
      <c r="AZ51" s="114">
        <f>ROUND(SUM(AZ52:AZ54),2)</f>
        <v>0</v>
      </c>
      <c r="BA51" s="114">
        <f>ROUND(SUM(BA52:BA54),2)</f>
        <v>0</v>
      </c>
      <c r="BB51" s="114">
        <f>ROUND(SUM(BB52:BB54),2)</f>
        <v>0</v>
      </c>
      <c r="BC51" s="114">
        <f>ROUND(SUM(BC52:BC54),2)</f>
        <v>0</v>
      </c>
      <c r="BD51" s="116">
        <f>ROUND(SUM(BD52:BD54),2)</f>
        <v>0</v>
      </c>
      <c r="BS51" s="117" t="s">
        <v>75</v>
      </c>
      <c r="BT51" s="117" t="s">
        <v>76</v>
      </c>
      <c r="BU51" s="118" t="s">
        <v>77</v>
      </c>
      <c r="BV51" s="117" t="s">
        <v>78</v>
      </c>
      <c r="BW51" s="117" t="s">
        <v>7</v>
      </c>
      <c r="BX51" s="117" t="s">
        <v>79</v>
      </c>
      <c r="CL51" s="117" t="s">
        <v>21</v>
      </c>
    </row>
    <row r="52" s="5" customFormat="1" ht="16.5" customHeight="1">
      <c r="A52" s="119" t="s">
        <v>80</v>
      </c>
      <c r="B52" s="120"/>
      <c r="C52" s="121"/>
      <c r="D52" s="122" t="s">
        <v>81</v>
      </c>
      <c r="E52" s="122"/>
      <c r="F52" s="122"/>
      <c r="G52" s="122"/>
      <c r="H52" s="122"/>
      <c r="I52" s="123"/>
      <c r="J52" s="122" t="s">
        <v>82</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'SO.01 - Oprava střechy'!J27</f>
        <v>0</v>
      </c>
      <c r="AH52" s="123"/>
      <c r="AI52" s="123"/>
      <c r="AJ52" s="123"/>
      <c r="AK52" s="123"/>
      <c r="AL52" s="123"/>
      <c r="AM52" s="123"/>
      <c r="AN52" s="124">
        <f>SUM(AG52,AT52)</f>
        <v>0</v>
      </c>
      <c r="AO52" s="123"/>
      <c r="AP52" s="123"/>
      <c r="AQ52" s="125" t="s">
        <v>83</v>
      </c>
      <c r="AR52" s="126"/>
      <c r="AS52" s="127">
        <v>0</v>
      </c>
      <c r="AT52" s="128">
        <f>ROUND(SUM(AV52:AW52),2)</f>
        <v>0</v>
      </c>
      <c r="AU52" s="129">
        <f>'SO.01 - Oprava střechy'!P91</f>
        <v>0</v>
      </c>
      <c r="AV52" s="128">
        <f>'SO.01 - Oprava střechy'!J30</f>
        <v>0</v>
      </c>
      <c r="AW52" s="128">
        <f>'SO.01 - Oprava střechy'!J31</f>
        <v>0</v>
      </c>
      <c r="AX52" s="128">
        <f>'SO.01 - Oprava střechy'!J32</f>
        <v>0</v>
      </c>
      <c r="AY52" s="128">
        <f>'SO.01 - Oprava střechy'!J33</f>
        <v>0</v>
      </c>
      <c r="AZ52" s="128">
        <f>'SO.01 - Oprava střechy'!F30</f>
        <v>0</v>
      </c>
      <c r="BA52" s="128">
        <f>'SO.01 - Oprava střechy'!F31</f>
        <v>0</v>
      </c>
      <c r="BB52" s="128">
        <f>'SO.01 - Oprava střechy'!F32</f>
        <v>0</v>
      </c>
      <c r="BC52" s="128">
        <f>'SO.01 - Oprava střechy'!F33</f>
        <v>0</v>
      </c>
      <c r="BD52" s="130">
        <f>'SO.01 - Oprava střechy'!F34</f>
        <v>0</v>
      </c>
      <c r="BT52" s="131" t="s">
        <v>84</v>
      </c>
      <c r="BV52" s="131" t="s">
        <v>78</v>
      </c>
      <c r="BW52" s="131" t="s">
        <v>85</v>
      </c>
      <c r="BX52" s="131" t="s">
        <v>7</v>
      </c>
      <c r="CL52" s="131" t="s">
        <v>21</v>
      </c>
      <c r="CM52" s="131" t="s">
        <v>86</v>
      </c>
    </row>
    <row r="53" s="5" customFormat="1" ht="16.5" customHeight="1">
      <c r="A53" s="119" t="s">
        <v>80</v>
      </c>
      <c r="B53" s="120"/>
      <c r="C53" s="121"/>
      <c r="D53" s="122" t="s">
        <v>87</v>
      </c>
      <c r="E53" s="122"/>
      <c r="F53" s="122"/>
      <c r="G53" s="122"/>
      <c r="H53" s="122"/>
      <c r="I53" s="123"/>
      <c r="J53" s="122" t="s">
        <v>88</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'SO.02 - Oprava obálky budovy'!J27</f>
        <v>0</v>
      </c>
      <c r="AH53" s="123"/>
      <c r="AI53" s="123"/>
      <c r="AJ53" s="123"/>
      <c r="AK53" s="123"/>
      <c r="AL53" s="123"/>
      <c r="AM53" s="123"/>
      <c r="AN53" s="124">
        <f>SUM(AG53,AT53)</f>
        <v>0</v>
      </c>
      <c r="AO53" s="123"/>
      <c r="AP53" s="123"/>
      <c r="AQ53" s="125" t="s">
        <v>83</v>
      </c>
      <c r="AR53" s="126"/>
      <c r="AS53" s="127">
        <v>0</v>
      </c>
      <c r="AT53" s="128">
        <f>ROUND(SUM(AV53:AW53),2)</f>
        <v>0</v>
      </c>
      <c r="AU53" s="129">
        <f>'SO.02 - Oprava obálky budovy'!P89</f>
        <v>0</v>
      </c>
      <c r="AV53" s="128">
        <f>'SO.02 - Oprava obálky budovy'!J30</f>
        <v>0</v>
      </c>
      <c r="AW53" s="128">
        <f>'SO.02 - Oprava obálky budovy'!J31</f>
        <v>0</v>
      </c>
      <c r="AX53" s="128">
        <f>'SO.02 - Oprava obálky budovy'!J32</f>
        <v>0</v>
      </c>
      <c r="AY53" s="128">
        <f>'SO.02 - Oprava obálky budovy'!J33</f>
        <v>0</v>
      </c>
      <c r="AZ53" s="128">
        <f>'SO.02 - Oprava obálky budovy'!F30</f>
        <v>0</v>
      </c>
      <c r="BA53" s="128">
        <f>'SO.02 - Oprava obálky budovy'!F31</f>
        <v>0</v>
      </c>
      <c r="BB53" s="128">
        <f>'SO.02 - Oprava obálky budovy'!F32</f>
        <v>0</v>
      </c>
      <c r="BC53" s="128">
        <f>'SO.02 - Oprava obálky budovy'!F33</f>
        <v>0</v>
      </c>
      <c r="BD53" s="130">
        <f>'SO.02 - Oprava obálky budovy'!F34</f>
        <v>0</v>
      </c>
      <c r="BT53" s="131" t="s">
        <v>84</v>
      </c>
      <c r="BV53" s="131" t="s">
        <v>78</v>
      </c>
      <c r="BW53" s="131" t="s">
        <v>89</v>
      </c>
      <c r="BX53" s="131" t="s">
        <v>7</v>
      </c>
      <c r="CL53" s="131" t="s">
        <v>21</v>
      </c>
      <c r="CM53" s="131" t="s">
        <v>86</v>
      </c>
    </row>
    <row r="54" s="5" customFormat="1" ht="16.5" customHeight="1">
      <c r="A54" s="119" t="s">
        <v>80</v>
      </c>
      <c r="B54" s="120"/>
      <c r="C54" s="121"/>
      <c r="D54" s="122" t="s">
        <v>90</v>
      </c>
      <c r="E54" s="122"/>
      <c r="F54" s="122"/>
      <c r="G54" s="122"/>
      <c r="H54" s="122"/>
      <c r="I54" s="123"/>
      <c r="J54" s="122" t="s">
        <v>91</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'VON - Vedlejší a ostatní ...'!J27</f>
        <v>0</v>
      </c>
      <c r="AH54" s="123"/>
      <c r="AI54" s="123"/>
      <c r="AJ54" s="123"/>
      <c r="AK54" s="123"/>
      <c r="AL54" s="123"/>
      <c r="AM54" s="123"/>
      <c r="AN54" s="124">
        <f>SUM(AG54,AT54)</f>
        <v>0</v>
      </c>
      <c r="AO54" s="123"/>
      <c r="AP54" s="123"/>
      <c r="AQ54" s="125" t="s">
        <v>83</v>
      </c>
      <c r="AR54" s="126"/>
      <c r="AS54" s="132">
        <v>0</v>
      </c>
      <c r="AT54" s="133">
        <f>ROUND(SUM(AV54:AW54),2)</f>
        <v>0</v>
      </c>
      <c r="AU54" s="134">
        <f>'VON - Vedlejší a ostatní ...'!P79</f>
        <v>0</v>
      </c>
      <c r="AV54" s="133">
        <f>'VON - Vedlejší a ostatní ...'!J30</f>
        <v>0</v>
      </c>
      <c r="AW54" s="133">
        <f>'VON - Vedlejší a ostatní ...'!J31</f>
        <v>0</v>
      </c>
      <c r="AX54" s="133">
        <f>'VON - Vedlejší a ostatní ...'!J32</f>
        <v>0</v>
      </c>
      <c r="AY54" s="133">
        <f>'VON - Vedlejší a ostatní ...'!J33</f>
        <v>0</v>
      </c>
      <c r="AZ54" s="133">
        <f>'VON - Vedlejší a ostatní ...'!F30</f>
        <v>0</v>
      </c>
      <c r="BA54" s="133">
        <f>'VON - Vedlejší a ostatní ...'!F31</f>
        <v>0</v>
      </c>
      <c r="BB54" s="133">
        <f>'VON - Vedlejší a ostatní ...'!F32</f>
        <v>0</v>
      </c>
      <c r="BC54" s="133">
        <f>'VON - Vedlejší a ostatní ...'!F33</f>
        <v>0</v>
      </c>
      <c r="BD54" s="135">
        <f>'VON - Vedlejší a ostatní ...'!F34</f>
        <v>0</v>
      </c>
      <c r="BT54" s="131" t="s">
        <v>84</v>
      </c>
      <c r="BV54" s="131" t="s">
        <v>78</v>
      </c>
      <c r="BW54" s="131" t="s">
        <v>92</v>
      </c>
      <c r="BX54" s="131" t="s">
        <v>7</v>
      </c>
      <c r="CL54" s="131" t="s">
        <v>21</v>
      </c>
      <c r="CM54" s="131" t="s">
        <v>86</v>
      </c>
    </row>
    <row r="55" s="1" customFormat="1" ht="30" customHeight="1">
      <c r="B55" s="46"/>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2"/>
    </row>
    <row r="56" s="1" customFormat="1" ht="6.96" customHeight="1">
      <c r="B56" s="67"/>
      <c r="C56" s="68"/>
      <c r="D56" s="68"/>
      <c r="E56" s="68"/>
      <c r="F56" s="68"/>
      <c r="G56" s="68"/>
      <c r="H56" s="68"/>
      <c r="I56" s="68"/>
      <c r="J56" s="68"/>
      <c r="K56" s="68"/>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72"/>
    </row>
  </sheetData>
  <sheetProtection sheet="1" formatColumns="0" formatRows="0" objects="1" scenarios="1" spinCount="100000" saltValue="S8ILAhCuRGJhz+y6DCDf7FjPJqBI/nc3LA71M3opiwbN9crhI977z0xRLh259iaZ2QW/j7ANPsTIWPXE+hdh1Q==" hashValue="zzrJ9VgVI5lK4yp/y3ZUTDt1l6mIayJWUKqtZ7HvvRgrMaWB/BuE/ytRCWt9rXO0t49WOqhPKW5ehWSQaHX/TQ==" algorithmName="SHA-512" password="CC35"/>
  <mergeCells count="4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G51:AM51"/>
    <mergeCell ref="AN51:AP51"/>
    <mergeCell ref="AR2:BE2"/>
  </mergeCells>
  <hyperlinks>
    <hyperlink ref="K1:S1" location="C2" display="1) Rekapitulace stavby"/>
    <hyperlink ref="W1:AI1" location="C51" display="2) Rekapitulace objektů stavby a soupisů prací"/>
    <hyperlink ref="A52" location="'SO.01 - Oprava střechy'!C2" display="/"/>
    <hyperlink ref="A53" location="'SO.02 - Oprava obálky budovy'!C2" display="/"/>
    <hyperlink ref="A54" location="'VON - Vedlejší a ostatní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93</v>
      </c>
      <c r="G1" s="139" t="s">
        <v>94</v>
      </c>
      <c r="H1" s="139"/>
      <c r="I1" s="140"/>
      <c r="J1" s="139" t="s">
        <v>95</v>
      </c>
      <c r="K1" s="138" t="s">
        <v>96</v>
      </c>
      <c r="L1" s="139" t="s">
        <v>97</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85</v>
      </c>
    </row>
    <row r="3" ht="6.96" customHeight="1">
      <c r="B3" s="24"/>
      <c r="C3" s="25"/>
      <c r="D3" s="25"/>
      <c r="E3" s="25"/>
      <c r="F3" s="25"/>
      <c r="G3" s="25"/>
      <c r="H3" s="25"/>
      <c r="I3" s="141"/>
      <c r="J3" s="25"/>
      <c r="K3" s="26"/>
      <c r="AT3" s="23" t="s">
        <v>86</v>
      </c>
    </row>
    <row r="4" ht="36.96" customHeight="1">
      <c r="B4" s="27"/>
      <c r="C4" s="28"/>
      <c r="D4" s="29" t="s">
        <v>98</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 xml:space="preserve"> Mikulášovice ON - Oprava (střecha a obálka budovy)</v>
      </c>
      <c r="F7" s="39"/>
      <c r="G7" s="39"/>
      <c r="H7" s="39"/>
      <c r="I7" s="142"/>
      <c r="J7" s="28"/>
      <c r="K7" s="30"/>
    </row>
    <row r="8" s="1" customFormat="1">
      <c r="B8" s="46"/>
      <c r="C8" s="47"/>
      <c r="D8" s="39" t="s">
        <v>99</v>
      </c>
      <c r="E8" s="47"/>
      <c r="F8" s="47"/>
      <c r="G8" s="47"/>
      <c r="H8" s="47"/>
      <c r="I8" s="144"/>
      <c r="J8" s="47"/>
      <c r="K8" s="51"/>
    </row>
    <row r="9" s="1" customFormat="1" ht="36.96" customHeight="1">
      <c r="B9" s="46"/>
      <c r="C9" s="47"/>
      <c r="D9" s="47"/>
      <c r="E9" s="145" t="s">
        <v>100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21</v>
      </c>
      <c r="G11" s="47"/>
      <c r="H11" s="47"/>
      <c r="I11" s="146" t="s">
        <v>22</v>
      </c>
      <c r="J11" s="34" t="s">
        <v>23</v>
      </c>
      <c r="K11" s="51"/>
    </row>
    <row r="12" s="1" customFormat="1" ht="14.4" customHeight="1">
      <c r="B12" s="46"/>
      <c r="C12" s="47"/>
      <c r="D12" s="39" t="s">
        <v>24</v>
      </c>
      <c r="E12" s="47"/>
      <c r="F12" s="34" t="s">
        <v>25</v>
      </c>
      <c r="G12" s="47"/>
      <c r="H12" s="47"/>
      <c r="I12" s="146" t="s">
        <v>26</v>
      </c>
      <c r="J12" s="147" t="str">
        <f>'Rekapitulace stavby'!AN8</f>
        <v>23. 3. 2018</v>
      </c>
      <c r="K12" s="51"/>
    </row>
    <row r="13" s="1" customFormat="1" ht="21.84" customHeight="1">
      <c r="B13" s="46"/>
      <c r="C13" s="47"/>
      <c r="D13" s="47"/>
      <c r="E13" s="47"/>
      <c r="F13" s="47"/>
      <c r="G13" s="47"/>
      <c r="H13" s="47"/>
      <c r="I13" s="148" t="s">
        <v>28</v>
      </c>
      <c r="J13" s="41" t="s">
        <v>29</v>
      </c>
      <c r="K13" s="51"/>
    </row>
    <row r="14" s="1" customFormat="1" ht="14.4" customHeight="1">
      <c r="B14" s="46"/>
      <c r="C14" s="47"/>
      <c r="D14" s="39" t="s">
        <v>30</v>
      </c>
      <c r="E14" s="47"/>
      <c r="F14" s="47"/>
      <c r="G14" s="47"/>
      <c r="H14" s="47"/>
      <c r="I14" s="146" t="s">
        <v>31</v>
      </c>
      <c r="J14" s="34" t="s">
        <v>32</v>
      </c>
      <c r="K14" s="51"/>
    </row>
    <row r="15" s="1" customFormat="1" ht="18" customHeight="1">
      <c r="B15" s="46"/>
      <c r="C15" s="47"/>
      <c r="D15" s="47"/>
      <c r="E15" s="34" t="s">
        <v>33</v>
      </c>
      <c r="F15" s="47"/>
      <c r="G15" s="47"/>
      <c r="H15" s="47"/>
      <c r="I15" s="146" t="s">
        <v>34</v>
      </c>
      <c r="J15" s="34" t="s">
        <v>23</v>
      </c>
      <c r="K15" s="51"/>
    </row>
    <row r="16" s="1" customFormat="1" ht="6.96" customHeight="1">
      <c r="B16" s="46"/>
      <c r="C16" s="47"/>
      <c r="D16" s="47"/>
      <c r="E16" s="47"/>
      <c r="F16" s="47"/>
      <c r="G16" s="47"/>
      <c r="H16" s="47"/>
      <c r="I16" s="144"/>
      <c r="J16" s="47"/>
      <c r="K16" s="51"/>
    </row>
    <row r="17" s="1" customFormat="1" ht="14.4" customHeight="1">
      <c r="B17" s="46"/>
      <c r="C17" s="47"/>
      <c r="D17" s="39" t="s">
        <v>35</v>
      </c>
      <c r="E17" s="47"/>
      <c r="F17" s="47"/>
      <c r="G17" s="47"/>
      <c r="H17" s="47"/>
      <c r="I17" s="146"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34</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37</v>
      </c>
      <c r="E20" s="47"/>
      <c r="F20" s="47"/>
      <c r="G20" s="47"/>
      <c r="H20" s="47"/>
      <c r="I20" s="146" t="s">
        <v>31</v>
      </c>
      <c r="J20" s="34" t="s">
        <v>23</v>
      </c>
      <c r="K20" s="51"/>
    </row>
    <row r="21" s="1" customFormat="1" ht="18" customHeight="1">
      <c r="B21" s="46"/>
      <c r="C21" s="47"/>
      <c r="D21" s="47"/>
      <c r="E21" s="34" t="s">
        <v>38</v>
      </c>
      <c r="F21" s="47"/>
      <c r="G21" s="47"/>
      <c r="H21" s="47"/>
      <c r="I21" s="146" t="s">
        <v>34</v>
      </c>
      <c r="J21" s="34" t="s">
        <v>23</v>
      </c>
      <c r="K21" s="51"/>
    </row>
    <row r="22" s="1" customFormat="1" ht="6.96" customHeight="1">
      <c r="B22" s="46"/>
      <c r="C22" s="47"/>
      <c r="D22" s="47"/>
      <c r="E22" s="47"/>
      <c r="F22" s="47"/>
      <c r="G22" s="47"/>
      <c r="H22" s="47"/>
      <c r="I22" s="144"/>
      <c r="J22" s="47"/>
      <c r="K22" s="51"/>
    </row>
    <row r="23" s="1" customFormat="1" ht="14.4" customHeight="1">
      <c r="B23" s="46"/>
      <c r="C23" s="47"/>
      <c r="D23" s="39" t="s">
        <v>40</v>
      </c>
      <c r="E23" s="47"/>
      <c r="F23" s="47"/>
      <c r="G23" s="47"/>
      <c r="H23" s="47"/>
      <c r="I23" s="144"/>
      <c r="J23" s="47"/>
      <c r="K23" s="51"/>
    </row>
    <row r="24" s="6" customFormat="1" ht="71.25" customHeight="1">
      <c r="B24" s="149"/>
      <c r="C24" s="150"/>
      <c r="D24" s="150"/>
      <c r="E24" s="44" t="s">
        <v>41</v>
      </c>
      <c r="F24" s="44"/>
      <c r="G24" s="44"/>
      <c r="H24" s="44"/>
      <c r="I24" s="151"/>
      <c r="J24" s="150"/>
      <c r="K24" s="152"/>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3"/>
      <c r="J26" s="106"/>
      <c r="K26" s="154"/>
    </row>
    <row r="27" s="1" customFormat="1" ht="25.44" customHeight="1">
      <c r="B27" s="46"/>
      <c r="C27" s="47"/>
      <c r="D27" s="155" t="s">
        <v>42</v>
      </c>
      <c r="E27" s="47"/>
      <c r="F27" s="47"/>
      <c r="G27" s="47"/>
      <c r="H27" s="47"/>
      <c r="I27" s="144"/>
      <c r="J27" s="156">
        <f>ROUND(J91,2)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44</v>
      </c>
      <c r="G29" s="47"/>
      <c r="H29" s="47"/>
      <c r="I29" s="157" t="s">
        <v>43</v>
      </c>
      <c r="J29" s="52" t="s">
        <v>45</v>
      </c>
      <c r="K29" s="51"/>
    </row>
    <row r="30" s="1" customFormat="1" ht="14.4" customHeight="1">
      <c r="B30" s="46"/>
      <c r="C30" s="47"/>
      <c r="D30" s="55" t="s">
        <v>46</v>
      </c>
      <c r="E30" s="55" t="s">
        <v>47</v>
      </c>
      <c r="F30" s="158">
        <f>ROUND(SUM(BE91:BE296), 2)</f>
        <v>0</v>
      </c>
      <c r="G30" s="47"/>
      <c r="H30" s="47"/>
      <c r="I30" s="159">
        <v>0.20999999999999999</v>
      </c>
      <c r="J30" s="158">
        <f>ROUND(ROUND((SUM(BE91:BE296)), 2)*I30, 2)</f>
        <v>0</v>
      </c>
      <c r="K30" s="51"/>
    </row>
    <row r="31" s="1" customFormat="1" ht="14.4" customHeight="1">
      <c r="B31" s="46"/>
      <c r="C31" s="47"/>
      <c r="D31" s="47"/>
      <c r="E31" s="55" t="s">
        <v>48</v>
      </c>
      <c r="F31" s="158">
        <f>ROUND(SUM(BF91:BF296), 2)</f>
        <v>0</v>
      </c>
      <c r="G31" s="47"/>
      <c r="H31" s="47"/>
      <c r="I31" s="159">
        <v>0.14999999999999999</v>
      </c>
      <c r="J31" s="158">
        <f>ROUND(ROUND((SUM(BF91:BF296)), 2)*I31, 2)</f>
        <v>0</v>
      </c>
      <c r="K31" s="51"/>
    </row>
    <row r="32" hidden="1" s="1" customFormat="1" ht="14.4" customHeight="1">
      <c r="B32" s="46"/>
      <c r="C32" s="47"/>
      <c r="D32" s="47"/>
      <c r="E32" s="55" t="s">
        <v>49</v>
      </c>
      <c r="F32" s="158">
        <f>ROUND(SUM(BG91:BG296), 2)</f>
        <v>0</v>
      </c>
      <c r="G32" s="47"/>
      <c r="H32" s="47"/>
      <c r="I32" s="159">
        <v>0.20999999999999999</v>
      </c>
      <c r="J32" s="158">
        <v>0</v>
      </c>
      <c r="K32" s="51"/>
    </row>
    <row r="33" hidden="1" s="1" customFormat="1" ht="14.4" customHeight="1">
      <c r="B33" s="46"/>
      <c r="C33" s="47"/>
      <c r="D33" s="47"/>
      <c r="E33" s="55" t="s">
        <v>50</v>
      </c>
      <c r="F33" s="158">
        <f>ROUND(SUM(BH91:BH296), 2)</f>
        <v>0</v>
      </c>
      <c r="G33" s="47"/>
      <c r="H33" s="47"/>
      <c r="I33" s="159">
        <v>0.14999999999999999</v>
      </c>
      <c r="J33" s="158">
        <v>0</v>
      </c>
      <c r="K33" s="51"/>
    </row>
    <row r="34" hidden="1" s="1" customFormat="1" ht="14.4" customHeight="1">
      <c r="B34" s="46"/>
      <c r="C34" s="47"/>
      <c r="D34" s="47"/>
      <c r="E34" s="55" t="s">
        <v>51</v>
      </c>
      <c r="F34" s="158">
        <f>ROUND(SUM(BI91:BI296), 2)</f>
        <v>0</v>
      </c>
      <c r="G34" s="47"/>
      <c r="H34" s="47"/>
      <c r="I34" s="159">
        <v>0</v>
      </c>
      <c r="J34" s="158">
        <v>0</v>
      </c>
      <c r="K34" s="51"/>
    </row>
    <row r="35" s="1" customFormat="1" ht="6.96" customHeight="1">
      <c r="B35" s="46"/>
      <c r="C35" s="47"/>
      <c r="D35" s="47"/>
      <c r="E35" s="47"/>
      <c r="F35" s="47"/>
      <c r="G35" s="47"/>
      <c r="H35" s="47"/>
      <c r="I35" s="144"/>
      <c r="J35" s="47"/>
      <c r="K35" s="51"/>
    </row>
    <row r="36" s="1" customFormat="1" ht="25.44" customHeight="1">
      <c r="B36" s="46"/>
      <c r="C36" s="160"/>
      <c r="D36" s="161" t="s">
        <v>52</v>
      </c>
      <c r="E36" s="98"/>
      <c r="F36" s="98"/>
      <c r="G36" s="162" t="s">
        <v>53</v>
      </c>
      <c r="H36" s="163" t="s">
        <v>54</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29" t="s">
        <v>101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 xml:space="preserve"> Mikulášovice ON - Oprava (střecha a obálka budovy)</v>
      </c>
      <c r="F45" s="39"/>
      <c r="G45" s="39"/>
      <c r="H45" s="39"/>
      <c r="I45" s="144"/>
      <c r="J45" s="47"/>
      <c r="K45" s="51"/>
    </row>
    <row r="46" s="1" customFormat="1" ht="14.4" customHeight="1">
      <c r="B46" s="46"/>
      <c r="C46" s="39" t="s">
        <v>99</v>
      </c>
      <c r="D46" s="47"/>
      <c r="E46" s="47"/>
      <c r="F46" s="47"/>
      <c r="G46" s="47"/>
      <c r="H46" s="47"/>
      <c r="I46" s="144"/>
      <c r="J46" s="47"/>
      <c r="K46" s="51"/>
    </row>
    <row r="47" s="1" customFormat="1" ht="17.25" customHeight="1">
      <c r="B47" s="46"/>
      <c r="C47" s="47"/>
      <c r="D47" s="47"/>
      <c r="E47" s="145" t="str">
        <f>E9</f>
        <v>SO.01 - Oprava střechy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 xml:space="preserve"> Mikulášovice dolní nádraží</v>
      </c>
      <c r="G49" s="47"/>
      <c r="H49" s="47"/>
      <c r="I49" s="146" t="s">
        <v>26</v>
      </c>
      <c r="J49" s="147" t="str">
        <f>IF(J12="","",J12)</f>
        <v>23. 3. 2018</v>
      </c>
      <c r="K49" s="51"/>
    </row>
    <row r="50" s="1" customFormat="1" ht="6.96" customHeight="1">
      <c r="B50" s="46"/>
      <c r="C50" s="47"/>
      <c r="D50" s="47"/>
      <c r="E50" s="47"/>
      <c r="F50" s="47"/>
      <c r="G50" s="47"/>
      <c r="H50" s="47"/>
      <c r="I50" s="144"/>
      <c r="J50" s="47"/>
      <c r="K50" s="51"/>
    </row>
    <row r="51" s="1" customFormat="1">
      <c r="B51" s="46"/>
      <c r="C51" s="39" t="s">
        <v>30</v>
      </c>
      <c r="D51" s="47"/>
      <c r="E51" s="47"/>
      <c r="F51" s="34" t="str">
        <f>E15</f>
        <v>SŽDC SON ÚnL</v>
      </c>
      <c r="G51" s="47"/>
      <c r="H51" s="47"/>
      <c r="I51" s="146" t="s">
        <v>37</v>
      </c>
      <c r="J51" s="44" t="str">
        <f>E21</f>
        <v xml:space="preserve"> </v>
      </c>
      <c r="K51" s="51"/>
    </row>
    <row r="52" s="1" customFormat="1" ht="14.4" customHeight="1">
      <c r="B52" s="46"/>
      <c r="C52" s="39" t="s">
        <v>35</v>
      </c>
      <c r="D52" s="47"/>
      <c r="E52" s="47"/>
      <c r="F52" s="34" t="str">
        <f>IF(E18="","",E18)</f>
        <v/>
      </c>
      <c r="G52" s="47"/>
      <c r="H52" s="47"/>
      <c r="I52" s="144"/>
      <c r="J52" s="172"/>
      <c r="K52" s="51"/>
    </row>
    <row r="53" s="1" customFormat="1" ht="10.32" customHeight="1">
      <c r="B53" s="46"/>
      <c r="C53" s="47"/>
      <c r="D53" s="47"/>
      <c r="E53" s="47"/>
      <c r="F53" s="47"/>
      <c r="G53" s="47"/>
      <c r="H53" s="47"/>
      <c r="I53" s="144"/>
      <c r="J53" s="47"/>
      <c r="K53" s="51"/>
    </row>
    <row r="54" s="1" customFormat="1" ht="29.28" customHeight="1">
      <c r="B54" s="46"/>
      <c r="C54" s="173" t="s">
        <v>102</v>
      </c>
      <c r="D54" s="160"/>
      <c r="E54" s="160"/>
      <c r="F54" s="160"/>
      <c r="G54" s="160"/>
      <c r="H54" s="160"/>
      <c r="I54" s="174"/>
      <c r="J54" s="175" t="s">
        <v>103</v>
      </c>
      <c r="K54" s="176"/>
    </row>
    <row r="55" s="1" customFormat="1" ht="10.32" customHeight="1">
      <c r="B55" s="46"/>
      <c r="C55" s="47"/>
      <c r="D55" s="47"/>
      <c r="E55" s="47"/>
      <c r="F55" s="47"/>
      <c r="G55" s="47"/>
      <c r="H55" s="47"/>
      <c r="I55" s="144"/>
      <c r="J55" s="47"/>
      <c r="K55" s="51"/>
    </row>
    <row r="56" s="1" customFormat="1" ht="29.28" customHeight="1">
      <c r="B56" s="46"/>
      <c r="C56" s="177" t="s">
        <v>104</v>
      </c>
      <c r="D56" s="47"/>
      <c r="E56" s="47"/>
      <c r="F56" s="47"/>
      <c r="G56" s="47"/>
      <c r="H56" s="47"/>
      <c r="I56" s="144"/>
      <c r="J56" s="156">
        <f>J91</f>
        <v>0</v>
      </c>
      <c r="K56" s="51"/>
      <c r="AU56" s="23" t="s">
        <v>105</v>
      </c>
    </row>
    <row r="57" s="7" customFormat="1" ht="24.96" customHeight="1">
      <c r="B57" s="178"/>
      <c r="C57" s="179"/>
      <c r="D57" s="180" t="s">
        <v>106</v>
      </c>
      <c r="E57" s="181"/>
      <c r="F57" s="181"/>
      <c r="G57" s="181"/>
      <c r="H57" s="181"/>
      <c r="I57" s="182"/>
      <c r="J57" s="183">
        <f>J92</f>
        <v>0</v>
      </c>
      <c r="K57" s="184"/>
    </row>
    <row r="58" s="8" customFormat="1" ht="19.92" customHeight="1">
      <c r="B58" s="185"/>
      <c r="C58" s="186"/>
      <c r="D58" s="187" t="s">
        <v>107</v>
      </c>
      <c r="E58" s="188"/>
      <c r="F58" s="188"/>
      <c r="G58" s="188"/>
      <c r="H58" s="188"/>
      <c r="I58" s="189"/>
      <c r="J58" s="190">
        <f>J93</f>
        <v>0</v>
      </c>
      <c r="K58" s="191"/>
    </row>
    <row r="59" s="8" customFormat="1" ht="19.92" customHeight="1">
      <c r="B59" s="185"/>
      <c r="C59" s="186"/>
      <c r="D59" s="187" t="s">
        <v>108</v>
      </c>
      <c r="E59" s="188"/>
      <c r="F59" s="188"/>
      <c r="G59" s="188"/>
      <c r="H59" s="188"/>
      <c r="I59" s="189"/>
      <c r="J59" s="190">
        <f>J106</f>
        <v>0</v>
      </c>
      <c r="K59" s="191"/>
    </row>
    <row r="60" s="8" customFormat="1" ht="19.92" customHeight="1">
      <c r="B60" s="185"/>
      <c r="C60" s="186"/>
      <c r="D60" s="187" t="s">
        <v>109</v>
      </c>
      <c r="E60" s="188"/>
      <c r="F60" s="188"/>
      <c r="G60" s="188"/>
      <c r="H60" s="188"/>
      <c r="I60" s="189"/>
      <c r="J60" s="190">
        <f>J110</f>
        <v>0</v>
      </c>
      <c r="K60" s="191"/>
    </row>
    <row r="61" s="8" customFormat="1" ht="19.92" customHeight="1">
      <c r="B61" s="185"/>
      <c r="C61" s="186"/>
      <c r="D61" s="187" t="s">
        <v>110</v>
      </c>
      <c r="E61" s="188"/>
      <c r="F61" s="188"/>
      <c r="G61" s="188"/>
      <c r="H61" s="188"/>
      <c r="I61" s="189"/>
      <c r="J61" s="190">
        <f>J115</f>
        <v>0</v>
      </c>
      <c r="K61" s="191"/>
    </row>
    <row r="62" s="8" customFormat="1" ht="19.92" customHeight="1">
      <c r="B62" s="185"/>
      <c r="C62" s="186"/>
      <c r="D62" s="187" t="s">
        <v>111</v>
      </c>
      <c r="E62" s="188"/>
      <c r="F62" s="188"/>
      <c r="G62" s="188"/>
      <c r="H62" s="188"/>
      <c r="I62" s="189"/>
      <c r="J62" s="190">
        <f>J124</f>
        <v>0</v>
      </c>
      <c r="K62" s="191"/>
    </row>
    <row r="63" s="8" customFormat="1" ht="19.92" customHeight="1">
      <c r="B63" s="185"/>
      <c r="C63" s="186"/>
      <c r="D63" s="187" t="s">
        <v>112</v>
      </c>
      <c r="E63" s="188"/>
      <c r="F63" s="188"/>
      <c r="G63" s="188"/>
      <c r="H63" s="188"/>
      <c r="I63" s="189"/>
      <c r="J63" s="190">
        <f>J142</f>
        <v>0</v>
      </c>
      <c r="K63" s="191"/>
    </row>
    <row r="64" s="8" customFormat="1" ht="19.92" customHeight="1">
      <c r="B64" s="185"/>
      <c r="C64" s="186"/>
      <c r="D64" s="187" t="s">
        <v>113</v>
      </c>
      <c r="E64" s="188"/>
      <c r="F64" s="188"/>
      <c r="G64" s="188"/>
      <c r="H64" s="188"/>
      <c r="I64" s="189"/>
      <c r="J64" s="190">
        <f>J153</f>
        <v>0</v>
      </c>
      <c r="K64" s="191"/>
    </row>
    <row r="65" s="7" customFormat="1" ht="24.96" customHeight="1">
      <c r="B65" s="178"/>
      <c r="C65" s="179"/>
      <c r="D65" s="180" t="s">
        <v>114</v>
      </c>
      <c r="E65" s="181"/>
      <c r="F65" s="181"/>
      <c r="G65" s="181"/>
      <c r="H65" s="181"/>
      <c r="I65" s="182"/>
      <c r="J65" s="183">
        <f>J156</f>
        <v>0</v>
      </c>
      <c r="K65" s="184"/>
    </row>
    <row r="66" s="8" customFormat="1" ht="19.92" customHeight="1">
      <c r="B66" s="185"/>
      <c r="C66" s="186"/>
      <c r="D66" s="187" t="s">
        <v>115</v>
      </c>
      <c r="E66" s="188"/>
      <c r="F66" s="188"/>
      <c r="G66" s="188"/>
      <c r="H66" s="188"/>
      <c r="I66" s="189"/>
      <c r="J66" s="190">
        <f>J157</f>
        <v>0</v>
      </c>
      <c r="K66" s="191"/>
    </row>
    <row r="67" s="8" customFormat="1" ht="19.92" customHeight="1">
      <c r="B67" s="185"/>
      <c r="C67" s="186"/>
      <c r="D67" s="187" t="s">
        <v>116</v>
      </c>
      <c r="E67" s="188"/>
      <c r="F67" s="188"/>
      <c r="G67" s="188"/>
      <c r="H67" s="188"/>
      <c r="I67" s="189"/>
      <c r="J67" s="190">
        <f>J185</f>
        <v>0</v>
      </c>
      <c r="K67" s="191"/>
    </row>
    <row r="68" s="8" customFormat="1" ht="19.92" customHeight="1">
      <c r="B68" s="185"/>
      <c r="C68" s="186"/>
      <c r="D68" s="187" t="s">
        <v>117</v>
      </c>
      <c r="E68" s="188"/>
      <c r="F68" s="188"/>
      <c r="G68" s="188"/>
      <c r="H68" s="188"/>
      <c r="I68" s="189"/>
      <c r="J68" s="190">
        <f>J232</f>
        <v>0</v>
      </c>
      <c r="K68" s="191"/>
    </row>
    <row r="69" s="8" customFormat="1" ht="19.92" customHeight="1">
      <c r="B69" s="185"/>
      <c r="C69" s="186"/>
      <c r="D69" s="187" t="s">
        <v>118</v>
      </c>
      <c r="E69" s="188"/>
      <c r="F69" s="188"/>
      <c r="G69" s="188"/>
      <c r="H69" s="188"/>
      <c r="I69" s="189"/>
      <c r="J69" s="190">
        <f>J254</f>
        <v>0</v>
      </c>
      <c r="K69" s="191"/>
    </row>
    <row r="70" s="8" customFormat="1" ht="19.92" customHeight="1">
      <c r="B70" s="185"/>
      <c r="C70" s="186"/>
      <c r="D70" s="187" t="s">
        <v>119</v>
      </c>
      <c r="E70" s="188"/>
      <c r="F70" s="188"/>
      <c r="G70" s="188"/>
      <c r="H70" s="188"/>
      <c r="I70" s="189"/>
      <c r="J70" s="190">
        <f>J259</f>
        <v>0</v>
      </c>
      <c r="K70" s="191"/>
    </row>
    <row r="71" s="8" customFormat="1" ht="19.92" customHeight="1">
      <c r="B71" s="185"/>
      <c r="C71" s="186"/>
      <c r="D71" s="187" t="s">
        <v>120</v>
      </c>
      <c r="E71" s="188"/>
      <c r="F71" s="188"/>
      <c r="G71" s="188"/>
      <c r="H71" s="188"/>
      <c r="I71" s="189"/>
      <c r="J71" s="190">
        <f>J281</f>
        <v>0</v>
      </c>
      <c r="K71" s="191"/>
    </row>
    <row r="72" s="1" customFormat="1" ht="21.84" customHeight="1">
      <c r="B72" s="46"/>
      <c r="C72" s="47"/>
      <c r="D72" s="47"/>
      <c r="E72" s="47"/>
      <c r="F72" s="47"/>
      <c r="G72" s="47"/>
      <c r="H72" s="47"/>
      <c r="I72" s="144"/>
      <c r="J72" s="47"/>
      <c r="K72" s="51"/>
    </row>
    <row r="73" s="1" customFormat="1" ht="6.96" customHeight="1">
      <c r="B73" s="67"/>
      <c r="C73" s="68"/>
      <c r="D73" s="68"/>
      <c r="E73" s="68"/>
      <c r="F73" s="68"/>
      <c r="G73" s="68"/>
      <c r="H73" s="68"/>
      <c r="I73" s="167"/>
      <c r="J73" s="68"/>
      <c r="K73" s="69"/>
    </row>
    <row r="77" s="1" customFormat="1" ht="6.96" customHeight="1">
      <c r="B77" s="70"/>
      <c r="C77" s="71"/>
      <c r="D77" s="71"/>
      <c r="E77" s="71"/>
      <c r="F77" s="71"/>
      <c r="G77" s="71"/>
      <c r="H77" s="71"/>
      <c r="I77" s="170"/>
      <c r="J77" s="71"/>
      <c r="K77" s="71"/>
      <c r="L77" s="72"/>
    </row>
    <row r="78" s="1" customFormat="1" ht="36.96" customHeight="1">
      <c r="B78" s="46"/>
      <c r="C78" s="73" t="s">
        <v>121</v>
      </c>
      <c r="D78" s="74"/>
      <c r="E78" s="74"/>
      <c r="F78" s="74"/>
      <c r="G78" s="74"/>
      <c r="H78" s="74"/>
      <c r="I78" s="192"/>
      <c r="J78" s="74"/>
      <c r="K78" s="74"/>
      <c r="L78" s="72"/>
    </row>
    <row r="79" s="1" customFormat="1" ht="6.96" customHeight="1">
      <c r="B79" s="46"/>
      <c r="C79" s="74"/>
      <c r="D79" s="74"/>
      <c r="E79" s="74"/>
      <c r="F79" s="74"/>
      <c r="G79" s="74"/>
      <c r="H79" s="74"/>
      <c r="I79" s="192"/>
      <c r="J79" s="74"/>
      <c r="K79" s="74"/>
      <c r="L79" s="72"/>
    </row>
    <row r="80" s="1" customFormat="1" ht="14.4" customHeight="1">
      <c r="B80" s="46"/>
      <c r="C80" s="76" t="s">
        <v>18</v>
      </c>
      <c r="D80" s="74"/>
      <c r="E80" s="74"/>
      <c r="F80" s="74"/>
      <c r="G80" s="74"/>
      <c r="H80" s="74"/>
      <c r="I80" s="192"/>
      <c r="J80" s="74"/>
      <c r="K80" s="74"/>
      <c r="L80" s="72"/>
    </row>
    <row r="81" s="1" customFormat="1" ht="16.5" customHeight="1">
      <c r="B81" s="46"/>
      <c r="C81" s="74"/>
      <c r="D81" s="74"/>
      <c r="E81" s="193" t="str">
        <f>E7</f>
        <v xml:space="preserve"> Mikulášovice ON - Oprava (střecha a obálka budovy)</v>
      </c>
      <c r="F81" s="76"/>
      <c r="G81" s="76"/>
      <c r="H81" s="76"/>
      <c r="I81" s="192"/>
      <c r="J81" s="74"/>
      <c r="K81" s="74"/>
      <c r="L81" s="72"/>
    </row>
    <row r="82" s="1" customFormat="1" ht="14.4" customHeight="1">
      <c r="B82" s="46"/>
      <c r="C82" s="76" t="s">
        <v>99</v>
      </c>
      <c r="D82" s="74"/>
      <c r="E82" s="74"/>
      <c r="F82" s="74"/>
      <c r="G82" s="74"/>
      <c r="H82" s="74"/>
      <c r="I82" s="192"/>
      <c r="J82" s="74"/>
      <c r="K82" s="74"/>
      <c r="L82" s="72"/>
    </row>
    <row r="83" s="1" customFormat="1" ht="17.25" customHeight="1">
      <c r="B83" s="46"/>
      <c r="C83" s="74"/>
      <c r="D83" s="74"/>
      <c r="E83" s="82" t="str">
        <f>E9</f>
        <v>SO.01 - Oprava střechy</v>
      </c>
      <c r="F83" s="74"/>
      <c r="G83" s="74"/>
      <c r="H83" s="74"/>
      <c r="I83" s="192"/>
      <c r="J83" s="74"/>
      <c r="K83" s="74"/>
      <c r="L83" s="72"/>
    </row>
    <row r="84" s="1" customFormat="1" ht="6.96" customHeight="1">
      <c r="B84" s="46"/>
      <c r="C84" s="74"/>
      <c r="D84" s="74"/>
      <c r="E84" s="74"/>
      <c r="F84" s="74"/>
      <c r="G84" s="74"/>
      <c r="H84" s="74"/>
      <c r="I84" s="192"/>
      <c r="J84" s="74"/>
      <c r="K84" s="74"/>
      <c r="L84" s="72"/>
    </row>
    <row r="85" s="1" customFormat="1" ht="18" customHeight="1">
      <c r="B85" s="46"/>
      <c r="C85" s="76" t="s">
        <v>24</v>
      </c>
      <c r="D85" s="74"/>
      <c r="E85" s="74"/>
      <c r="F85" s="194" t="str">
        <f>F12</f>
        <v xml:space="preserve"> Mikulášovice dolní nádraží</v>
      </c>
      <c r="G85" s="74"/>
      <c r="H85" s="74"/>
      <c r="I85" s="195" t="s">
        <v>26</v>
      </c>
      <c r="J85" s="85" t="str">
        <f>IF(J12="","",J12)</f>
        <v>23. 3. 2018</v>
      </c>
      <c r="K85" s="74"/>
      <c r="L85" s="72"/>
    </row>
    <row r="86" s="1" customFormat="1" ht="6.96" customHeight="1">
      <c r="B86" s="46"/>
      <c r="C86" s="74"/>
      <c r="D86" s="74"/>
      <c r="E86" s="74"/>
      <c r="F86" s="74"/>
      <c r="G86" s="74"/>
      <c r="H86" s="74"/>
      <c r="I86" s="192"/>
      <c r="J86" s="74"/>
      <c r="K86" s="74"/>
      <c r="L86" s="72"/>
    </row>
    <row r="87" s="1" customFormat="1">
      <c r="B87" s="46"/>
      <c r="C87" s="76" t="s">
        <v>30</v>
      </c>
      <c r="D87" s="74"/>
      <c r="E87" s="74"/>
      <c r="F87" s="194" t="str">
        <f>E15</f>
        <v>SŽDC SON ÚnL</v>
      </c>
      <c r="G87" s="74"/>
      <c r="H87" s="74"/>
      <c r="I87" s="195" t="s">
        <v>37</v>
      </c>
      <c r="J87" s="194" t="str">
        <f>E21</f>
        <v xml:space="preserve"> </v>
      </c>
      <c r="K87" s="74"/>
      <c r="L87" s="72"/>
    </row>
    <row r="88" s="1" customFormat="1" ht="14.4" customHeight="1">
      <c r="B88" s="46"/>
      <c r="C88" s="76" t="s">
        <v>35</v>
      </c>
      <c r="D88" s="74"/>
      <c r="E88" s="74"/>
      <c r="F88" s="194" t="str">
        <f>IF(E18="","",E18)</f>
        <v/>
      </c>
      <c r="G88" s="74"/>
      <c r="H88" s="74"/>
      <c r="I88" s="192"/>
      <c r="J88" s="74"/>
      <c r="K88" s="74"/>
      <c r="L88" s="72"/>
    </row>
    <row r="89" s="1" customFormat="1" ht="10.32" customHeight="1">
      <c r="B89" s="46"/>
      <c r="C89" s="74"/>
      <c r="D89" s="74"/>
      <c r="E89" s="74"/>
      <c r="F89" s="74"/>
      <c r="G89" s="74"/>
      <c r="H89" s="74"/>
      <c r="I89" s="192"/>
      <c r="J89" s="74"/>
      <c r="K89" s="74"/>
      <c r="L89" s="72"/>
    </row>
    <row r="90" s="9" customFormat="1" ht="29.28" customHeight="1">
      <c r="B90" s="196"/>
      <c r="C90" s="197" t="s">
        <v>122</v>
      </c>
      <c r="D90" s="198" t="s">
        <v>61</v>
      </c>
      <c r="E90" s="198" t="s">
        <v>57</v>
      </c>
      <c r="F90" s="198" t="s">
        <v>123</v>
      </c>
      <c r="G90" s="198" t="s">
        <v>124</v>
      </c>
      <c r="H90" s="198" t="s">
        <v>125</v>
      </c>
      <c r="I90" s="199" t="s">
        <v>126</v>
      </c>
      <c r="J90" s="198" t="s">
        <v>103</v>
      </c>
      <c r="K90" s="200" t="s">
        <v>127</v>
      </c>
      <c r="L90" s="201"/>
      <c r="M90" s="102" t="s">
        <v>128</v>
      </c>
      <c r="N90" s="103" t="s">
        <v>46</v>
      </c>
      <c r="O90" s="103" t="s">
        <v>129</v>
      </c>
      <c r="P90" s="103" t="s">
        <v>130</v>
      </c>
      <c r="Q90" s="103" t="s">
        <v>131</v>
      </c>
      <c r="R90" s="103" t="s">
        <v>132</v>
      </c>
      <c r="S90" s="103" t="s">
        <v>133</v>
      </c>
      <c r="T90" s="104" t="s">
        <v>134</v>
      </c>
    </row>
    <row r="91" s="1" customFormat="1" ht="29.28" customHeight="1">
      <c r="B91" s="46"/>
      <c r="C91" s="108" t="s">
        <v>104</v>
      </c>
      <c r="D91" s="74"/>
      <c r="E91" s="74"/>
      <c r="F91" s="74"/>
      <c r="G91" s="74"/>
      <c r="H91" s="74"/>
      <c r="I91" s="192"/>
      <c r="J91" s="202">
        <f>BK91</f>
        <v>0</v>
      </c>
      <c r="K91" s="74"/>
      <c r="L91" s="72"/>
      <c r="M91" s="105"/>
      <c r="N91" s="106"/>
      <c r="O91" s="106"/>
      <c r="P91" s="203">
        <f>P92+P156</f>
        <v>0</v>
      </c>
      <c r="Q91" s="106"/>
      <c r="R91" s="203">
        <f>R92+R156</f>
        <v>4.3343023664400002</v>
      </c>
      <c r="S91" s="106"/>
      <c r="T91" s="204">
        <f>T92+T156</f>
        <v>4.9242961000000003</v>
      </c>
      <c r="AT91" s="23" t="s">
        <v>75</v>
      </c>
      <c r="AU91" s="23" t="s">
        <v>105</v>
      </c>
      <c r="BK91" s="205">
        <f>BK92+BK156</f>
        <v>0</v>
      </c>
    </row>
    <row r="92" s="10" customFormat="1" ht="37.44" customHeight="1">
      <c r="B92" s="206"/>
      <c r="C92" s="207"/>
      <c r="D92" s="208" t="s">
        <v>75</v>
      </c>
      <c r="E92" s="209" t="s">
        <v>135</v>
      </c>
      <c r="F92" s="209" t="s">
        <v>136</v>
      </c>
      <c r="G92" s="207"/>
      <c r="H92" s="207"/>
      <c r="I92" s="210"/>
      <c r="J92" s="211">
        <f>BK92</f>
        <v>0</v>
      </c>
      <c r="K92" s="207"/>
      <c r="L92" s="212"/>
      <c r="M92" s="213"/>
      <c r="N92" s="214"/>
      <c r="O92" s="214"/>
      <c r="P92" s="215">
        <f>P93+P106+P110+P115+P124+P142+P153</f>
        <v>0</v>
      </c>
      <c r="Q92" s="214"/>
      <c r="R92" s="215">
        <f>R93+R106+R110+R115+R124+R142+R153</f>
        <v>0.40271899999999999</v>
      </c>
      <c r="S92" s="214"/>
      <c r="T92" s="216">
        <f>T93+T106+T110+T115+T124+T142+T153</f>
        <v>1.2255</v>
      </c>
      <c r="AR92" s="217" t="s">
        <v>84</v>
      </c>
      <c r="AT92" s="218" t="s">
        <v>75</v>
      </c>
      <c r="AU92" s="218" t="s">
        <v>76</v>
      </c>
      <c r="AY92" s="217" t="s">
        <v>137</v>
      </c>
      <c r="BK92" s="219">
        <f>BK93+BK106+BK110+BK115+BK124+BK142+BK153</f>
        <v>0</v>
      </c>
    </row>
    <row r="93" s="10" customFormat="1" ht="19.92" customHeight="1">
      <c r="B93" s="206"/>
      <c r="C93" s="207"/>
      <c r="D93" s="208" t="s">
        <v>75</v>
      </c>
      <c r="E93" s="220" t="s">
        <v>84</v>
      </c>
      <c r="F93" s="220" t="s">
        <v>138</v>
      </c>
      <c r="G93" s="207"/>
      <c r="H93" s="207"/>
      <c r="I93" s="210"/>
      <c r="J93" s="221">
        <f>BK93</f>
        <v>0</v>
      </c>
      <c r="K93" s="207"/>
      <c r="L93" s="212"/>
      <c r="M93" s="213"/>
      <c r="N93" s="214"/>
      <c r="O93" s="214"/>
      <c r="P93" s="215">
        <f>SUM(P94:P105)</f>
        <v>0</v>
      </c>
      <c r="Q93" s="214"/>
      <c r="R93" s="215">
        <f>SUM(R94:R105)</f>
        <v>0</v>
      </c>
      <c r="S93" s="214"/>
      <c r="T93" s="216">
        <f>SUM(T94:T105)</f>
        <v>0.39000000000000001</v>
      </c>
      <c r="AR93" s="217" t="s">
        <v>84</v>
      </c>
      <c r="AT93" s="218" t="s">
        <v>75</v>
      </c>
      <c r="AU93" s="218" t="s">
        <v>84</v>
      </c>
      <c r="AY93" s="217" t="s">
        <v>137</v>
      </c>
      <c r="BK93" s="219">
        <f>SUM(BK94:BK105)</f>
        <v>0</v>
      </c>
    </row>
    <row r="94" s="1" customFormat="1" ht="38.25" customHeight="1">
      <c r="B94" s="46"/>
      <c r="C94" s="222" t="s">
        <v>84</v>
      </c>
      <c r="D94" s="222" t="s">
        <v>139</v>
      </c>
      <c r="E94" s="223" t="s">
        <v>140</v>
      </c>
      <c r="F94" s="224" t="s">
        <v>141</v>
      </c>
      <c r="G94" s="225" t="s">
        <v>142</v>
      </c>
      <c r="H94" s="226">
        <v>1.5</v>
      </c>
      <c r="I94" s="227"/>
      <c r="J94" s="228">
        <f>ROUND(I94*H94,2)</f>
        <v>0</v>
      </c>
      <c r="K94" s="224" t="s">
        <v>143</v>
      </c>
      <c r="L94" s="72"/>
      <c r="M94" s="229" t="s">
        <v>23</v>
      </c>
      <c r="N94" s="230" t="s">
        <v>47</v>
      </c>
      <c r="O94" s="47"/>
      <c r="P94" s="231">
        <f>O94*H94</f>
        <v>0</v>
      </c>
      <c r="Q94" s="231">
        <v>0</v>
      </c>
      <c r="R94" s="231">
        <f>Q94*H94</f>
        <v>0</v>
      </c>
      <c r="S94" s="231">
        <v>0.26000000000000001</v>
      </c>
      <c r="T94" s="232">
        <f>S94*H94</f>
        <v>0.39000000000000001</v>
      </c>
      <c r="AR94" s="23" t="s">
        <v>144</v>
      </c>
      <c r="AT94" s="23" t="s">
        <v>139</v>
      </c>
      <c r="AU94" s="23" t="s">
        <v>86</v>
      </c>
      <c r="AY94" s="23" t="s">
        <v>137</v>
      </c>
      <c r="BE94" s="233">
        <f>IF(N94="základní",J94,0)</f>
        <v>0</v>
      </c>
      <c r="BF94" s="233">
        <f>IF(N94="snížená",J94,0)</f>
        <v>0</v>
      </c>
      <c r="BG94" s="233">
        <f>IF(N94="zákl. přenesená",J94,0)</f>
        <v>0</v>
      </c>
      <c r="BH94" s="233">
        <f>IF(N94="sníž. přenesená",J94,0)</f>
        <v>0</v>
      </c>
      <c r="BI94" s="233">
        <f>IF(N94="nulová",J94,0)</f>
        <v>0</v>
      </c>
      <c r="BJ94" s="23" t="s">
        <v>84</v>
      </c>
      <c r="BK94" s="233">
        <f>ROUND(I94*H94,2)</f>
        <v>0</v>
      </c>
      <c r="BL94" s="23" t="s">
        <v>144</v>
      </c>
      <c r="BM94" s="23" t="s">
        <v>145</v>
      </c>
    </row>
    <row r="95" s="1" customFormat="1">
      <c r="B95" s="46"/>
      <c r="C95" s="74"/>
      <c r="D95" s="234" t="s">
        <v>146</v>
      </c>
      <c r="E95" s="74"/>
      <c r="F95" s="235" t="s">
        <v>147</v>
      </c>
      <c r="G95" s="74"/>
      <c r="H95" s="74"/>
      <c r="I95" s="192"/>
      <c r="J95" s="74"/>
      <c r="K95" s="74"/>
      <c r="L95" s="72"/>
      <c r="M95" s="236"/>
      <c r="N95" s="47"/>
      <c r="O95" s="47"/>
      <c r="P95" s="47"/>
      <c r="Q95" s="47"/>
      <c r="R95" s="47"/>
      <c r="S95" s="47"/>
      <c r="T95" s="95"/>
      <c r="AT95" s="23" t="s">
        <v>146</v>
      </c>
      <c r="AU95" s="23" t="s">
        <v>86</v>
      </c>
    </row>
    <row r="96" s="11" customFormat="1">
      <c r="B96" s="237"/>
      <c r="C96" s="238"/>
      <c r="D96" s="234" t="s">
        <v>148</v>
      </c>
      <c r="E96" s="239" t="s">
        <v>23</v>
      </c>
      <c r="F96" s="240" t="s">
        <v>149</v>
      </c>
      <c r="G96" s="238"/>
      <c r="H96" s="239" t="s">
        <v>23</v>
      </c>
      <c r="I96" s="241"/>
      <c r="J96" s="238"/>
      <c r="K96" s="238"/>
      <c r="L96" s="242"/>
      <c r="M96" s="243"/>
      <c r="N96" s="244"/>
      <c r="O96" s="244"/>
      <c r="P96" s="244"/>
      <c r="Q96" s="244"/>
      <c r="R96" s="244"/>
      <c r="S96" s="244"/>
      <c r="T96" s="245"/>
      <c r="AT96" s="246" t="s">
        <v>148</v>
      </c>
      <c r="AU96" s="246" t="s">
        <v>86</v>
      </c>
      <c r="AV96" s="11" t="s">
        <v>84</v>
      </c>
      <c r="AW96" s="11" t="s">
        <v>39</v>
      </c>
      <c r="AX96" s="11" t="s">
        <v>76</v>
      </c>
      <c r="AY96" s="246" t="s">
        <v>137</v>
      </c>
    </row>
    <row r="97" s="12" customFormat="1">
      <c r="B97" s="247"/>
      <c r="C97" s="248"/>
      <c r="D97" s="234" t="s">
        <v>148</v>
      </c>
      <c r="E97" s="249" t="s">
        <v>23</v>
      </c>
      <c r="F97" s="250" t="s">
        <v>150</v>
      </c>
      <c r="G97" s="248"/>
      <c r="H97" s="251">
        <v>1.5</v>
      </c>
      <c r="I97" s="252"/>
      <c r="J97" s="248"/>
      <c r="K97" s="248"/>
      <c r="L97" s="253"/>
      <c r="M97" s="254"/>
      <c r="N97" s="255"/>
      <c r="O97" s="255"/>
      <c r="P97" s="255"/>
      <c r="Q97" s="255"/>
      <c r="R97" s="255"/>
      <c r="S97" s="255"/>
      <c r="T97" s="256"/>
      <c r="AT97" s="257" t="s">
        <v>148</v>
      </c>
      <c r="AU97" s="257" t="s">
        <v>86</v>
      </c>
      <c r="AV97" s="12" t="s">
        <v>86</v>
      </c>
      <c r="AW97" s="12" t="s">
        <v>39</v>
      </c>
      <c r="AX97" s="12" t="s">
        <v>76</v>
      </c>
      <c r="AY97" s="257" t="s">
        <v>137</v>
      </c>
    </row>
    <row r="98" s="1" customFormat="1" ht="38.25" customHeight="1">
      <c r="B98" s="46"/>
      <c r="C98" s="222" t="s">
        <v>86</v>
      </c>
      <c r="D98" s="222" t="s">
        <v>139</v>
      </c>
      <c r="E98" s="223" t="s">
        <v>151</v>
      </c>
      <c r="F98" s="224" t="s">
        <v>152</v>
      </c>
      <c r="G98" s="225" t="s">
        <v>153</v>
      </c>
      <c r="H98" s="226">
        <v>0.75</v>
      </c>
      <c r="I98" s="227"/>
      <c r="J98" s="228">
        <f>ROUND(I98*H98,2)</f>
        <v>0</v>
      </c>
      <c r="K98" s="224" t="s">
        <v>143</v>
      </c>
      <c r="L98" s="72"/>
      <c r="M98" s="229" t="s">
        <v>23</v>
      </c>
      <c r="N98" s="230" t="s">
        <v>47</v>
      </c>
      <c r="O98" s="47"/>
      <c r="P98" s="231">
        <f>O98*H98</f>
        <v>0</v>
      </c>
      <c r="Q98" s="231">
        <v>0</v>
      </c>
      <c r="R98" s="231">
        <f>Q98*H98</f>
        <v>0</v>
      </c>
      <c r="S98" s="231">
        <v>0</v>
      </c>
      <c r="T98" s="232">
        <f>S98*H98</f>
        <v>0</v>
      </c>
      <c r="AR98" s="23" t="s">
        <v>144</v>
      </c>
      <c r="AT98" s="23" t="s">
        <v>139</v>
      </c>
      <c r="AU98" s="23" t="s">
        <v>86</v>
      </c>
      <c r="AY98" s="23" t="s">
        <v>137</v>
      </c>
      <c r="BE98" s="233">
        <f>IF(N98="základní",J98,0)</f>
        <v>0</v>
      </c>
      <c r="BF98" s="233">
        <f>IF(N98="snížená",J98,0)</f>
        <v>0</v>
      </c>
      <c r="BG98" s="233">
        <f>IF(N98="zákl. přenesená",J98,0)</f>
        <v>0</v>
      </c>
      <c r="BH98" s="233">
        <f>IF(N98="sníž. přenesená",J98,0)</f>
        <v>0</v>
      </c>
      <c r="BI98" s="233">
        <f>IF(N98="nulová",J98,0)</f>
        <v>0</v>
      </c>
      <c r="BJ98" s="23" t="s">
        <v>84</v>
      </c>
      <c r="BK98" s="233">
        <f>ROUND(I98*H98,2)</f>
        <v>0</v>
      </c>
      <c r="BL98" s="23" t="s">
        <v>144</v>
      </c>
      <c r="BM98" s="23" t="s">
        <v>154</v>
      </c>
    </row>
    <row r="99" s="1" customFormat="1">
      <c r="B99" s="46"/>
      <c r="C99" s="74"/>
      <c r="D99" s="234" t="s">
        <v>146</v>
      </c>
      <c r="E99" s="74"/>
      <c r="F99" s="235" t="s">
        <v>155</v>
      </c>
      <c r="G99" s="74"/>
      <c r="H99" s="74"/>
      <c r="I99" s="192"/>
      <c r="J99" s="74"/>
      <c r="K99" s="74"/>
      <c r="L99" s="72"/>
      <c r="M99" s="236"/>
      <c r="N99" s="47"/>
      <c r="O99" s="47"/>
      <c r="P99" s="47"/>
      <c r="Q99" s="47"/>
      <c r="R99" s="47"/>
      <c r="S99" s="47"/>
      <c r="T99" s="95"/>
      <c r="AT99" s="23" t="s">
        <v>146</v>
      </c>
      <c r="AU99" s="23" t="s">
        <v>86</v>
      </c>
    </row>
    <row r="100" s="11" customFormat="1">
      <c r="B100" s="237"/>
      <c r="C100" s="238"/>
      <c r="D100" s="234" t="s">
        <v>148</v>
      </c>
      <c r="E100" s="239" t="s">
        <v>23</v>
      </c>
      <c r="F100" s="240" t="s">
        <v>156</v>
      </c>
      <c r="G100" s="238"/>
      <c r="H100" s="239" t="s">
        <v>23</v>
      </c>
      <c r="I100" s="241"/>
      <c r="J100" s="238"/>
      <c r="K100" s="238"/>
      <c r="L100" s="242"/>
      <c r="M100" s="243"/>
      <c r="N100" s="244"/>
      <c r="O100" s="244"/>
      <c r="P100" s="244"/>
      <c r="Q100" s="244"/>
      <c r="R100" s="244"/>
      <c r="S100" s="244"/>
      <c r="T100" s="245"/>
      <c r="AT100" s="246" t="s">
        <v>148</v>
      </c>
      <c r="AU100" s="246" t="s">
        <v>86</v>
      </c>
      <c r="AV100" s="11" t="s">
        <v>84</v>
      </c>
      <c r="AW100" s="11" t="s">
        <v>39</v>
      </c>
      <c r="AX100" s="11" t="s">
        <v>76</v>
      </c>
      <c r="AY100" s="246" t="s">
        <v>137</v>
      </c>
    </row>
    <row r="101" s="12" customFormat="1">
      <c r="B101" s="247"/>
      <c r="C101" s="248"/>
      <c r="D101" s="234" t="s">
        <v>148</v>
      </c>
      <c r="E101" s="249" t="s">
        <v>23</v>
      </c>
      <c r="F101" s="250" t="s">
        <v>157</v>
      </c>
      <c r="G101" s="248"/>
      <c r="H101" s="251">
        <v>0.75</v>
      </c>
      <c r="I101" s="252"/>
      <c r="J101" s="248"/>
      <c r="K101" s="248"/>
      <c r="L101" s="253"/>
      <c r="M101" s="254"/>
      <c r="N101" s="255"/>
      <c r="O101" s="255"/>
      <c r="P101" s="255"/>
      <c r="Q101" s="255"/>
      <c r="R101" s="255"/>
      <c r="S101" s="255"/>
      <c r="T101" s="256"/>
      <c r="AT101" s="257" t="s">
        <v>148</v>
      </c>
      <c r="AU101" s="257" t="s">
        <v>86</v>
      </c>
      <c r="AV101" s="12" t="s">
        <v>86</v>
      </c>
      <c r="AW101" s="12" t="s">
        <v>39</v>
      </c>
      <c r="AX101" s="12" t="s">
        <v>84</v>
      </c>
      <c r="AY101" s="257" t="s">
        <v>137</v>
      </c>
    </row>
    <row r="102" s="1" customFormat="1" ht="25.5" customHeight="1">
      <c r="B102" s="46"/>
      <c r="C102" s="222" t="s">
        <v>158</v>
      </c>
      <c r="D102" s="222" t="s">
        <v>139</v>
      </c>
      <c r="E102" s="223" t="s">
        <v>159</v>
      </c>
      <c r="F102" s="224" t="s">
        <v>160</v>
      </c>
      <c r="G102" s="225" t="s">
        <v>153</v>
      </c>
      <c r="H102" s="226">
        <v>0.75</v>
      </c>
      <c r="I102" s="227"/>
      <c r="J102" s="228">
        <f>ROUND(I102*H102,2)</f>
        <v>0</v>
      </c>
      <c r="K102" s="224" t="s">
        <v>143</v>
      </c>
      <c r="L102" s="72"/>
      <c r="M102" s="229" t="s">
        <v>23</v>
      </c>
      <c r="N102" s="230" t="s">
        <v>47</v>
      </c>
      <c r="O102" s="47"/>
      <c r="P102" s="231">
        <f>O102*H102</f>
        <v>0</v>
      </c>
      <c r="Q102" s="231">
        <v>0</v>
      </c>
      <c r="R102" s="231">
        <f>Q102*H102</f>
        <v>0</v>
      </c>
      <c r="S102" s="231">
        <v>0</v>
      </c>
      <c r="T102" s="232">
        <f>S102*H102</f>
        <v>0</v>
      </c>
      <c r="AR102" s="23" t="s">
        <v>144</v>
      </c>
      <c r="AT102" s="23" t="s">
        <v>139</v>
      </c>
      <c r="AU102" s="23" t="s">
        <v>86</v>
      </c>
      <c r="AY102" s="23" t="s">
        <v>137</v>
      </c>
      <c r="BE102" s="233">
        <f>IF(N102="základní",J102,0)</f>
        <v>0</v>
      </c>
      <c r="BF102" s="233">
        <f>IF(N102="snížená",J102,0)</f>
        <v>0</v>
      </c>
      <c r="BG102" s="233">
        <f>IF(N102="zákl. přenesená",J102,0)</f>
        <v>0</v>
      </c>
      <c r="BH102" s="233">
        <f>IF(N102="sníž. přenesená",J102,0)</f>
        <v>0</v>
      </c>
      <c r="BI102" s="233">
        <f>IF(N102="nulová",J102,0)</f>
        <v>0</v>
      </c>
      <c r="BJ102" s="23" t="s">
        <v>84</v>
      </c>
      <c r="BK102" s="233">
        <f>ROUND(I102*H102,2)</f>
        <v>0</v>
      </c>
      <c r="BL102" s="23" t="s">
        <v>144</v>
      </c>
      <c r="BM102" s="23" t="s">
        <v>161</v>
      </c>
    </row>
    <row r="103" s="1" customFormat="1">
      <c r="B103" s="46"/>
      <c r="C103" s="74"/>
      <c r="D103" s="234" t="s">
        <v>146</v>
      </c>
      <c r="E103" s="74"/>
      <c r="F103" s="235" t="s">
        <v>162</v>
      </c>
      <c r="G103" s="74"/>
      <c r="H103" s="74"/>
      <c r="I103" s="192"/>
      <c r="J103" s="74"/>
      <c r="K103" s="74"/>
      <c r="L103" s="72"/>
      <c r="M103" s="236"/>
      <c r="N103" s="47"/>
      <c r="O103" s="47"/>
      <c r="P103" s="47"/>
      <c r="Q103" s="47"/>
      <c r="R103" s="47"/>
      <c r="S103" s="47"/>
      <c r="T103" s="95"/>
      <c r="AT103" s="23" t="s">
        <v>146</v>
      </c>
      <c r="AU103" s="23" t="s">
        <v>86</v>
      </c>
    </row>
    <row r="104" s="11" customFormat="1">
      <c r="B104" s="237"/>
      <c r="C104" s="238"/>
      <c r="D104" s="234" t="s">
        <v>148</v>
      </c>
      <c r="E104" s="239" t="s">
        <v>23</v>
      </c>
      <c r="F104" s="240" t="s">
        <v>163</v>
      </c>
      <c r="G104" s="238"/>
      <c r="H104" s="239" t="s">
        <v>23</v>
      </c>
      <c r="I104" s="241"/>
      <c r="J104" s="238"/>
      <c r="K104" s="238"/>
      <c r="L104" s="242"/>
      <c r="M104" s="243"/>
      <c r="N104" s="244"/>
      <c r="O104" s="244"/>
      <c r="P104" s="244"/>
      <c r="Q104" s="244"/>
      <c r="R104" s="244"/>
      <c r="S104" s="244"/>
      <c r="T104" s="245"/>
      <c r="AT104" s="246" t="s">
        <v>148</v>
      </c>
      <c r="AU104" s="246" t="s">
        <v>86</v>
      </c>
      <c r="AV104" s="11" t="s">
        <v>84</v>
      </c>
      <c r="AW104" s="11" t="s">
        <v>39</v>
      </c>
      <c r="AX104" s="11" t="s">
        <v>76</v>
      </c>
      <c r="AY104" s="246" t="s">
        <v>137</v>
      </c>
    </row>
    <row r="105" s="12" customFormat="1">
      <c r="B105" s="247"/>
      <c r="C105" s="248"/>
      <c r="D105" s="234" t="s">
        <v>148</v>
      </c>
      <c r="E105" s="249" t="s">
        <v>23</v>
      </c>
      <c r="F105" s="250" t="s">
        <v>157</v>
      </c>
      <c r="G105" s="248"/>
      <c r="H105" s="251">
        <v>0.75</v>
      </c>
      <c r="I105" s="252"/>
      <c r="J105" s="248"/>
      <c r="K105" s="248"/>
      <c r="L105" s="253"/>
      <c r="M105" s="254"/>
      <c r="N105" s="255"/>
      <c r="O105" s="255"/>
      <c r="P105" s="255"/>
      <c r="Q105" s="255"/>
      <c r="R105" s="255"/>
      <c r="S105" s="255"/>
      <c r="T105" s="256"/>
      <c r="AT105" s="257" t="s">
        <v>148</v>
      </c>
      <c r="AU105" s="257" t="s">
        <v>86</v>
      </c>
      <c r="AV105" s="12" t="s">
        <v>86</v>
      </c>
      <c r="AW105" s="12" t="s">
        <v>39</v>
      </c>
      <c r="AX105" s="12" t="s">
        <v>76</v>
      </c>
      <c r="AY105" s="257" t="s">
        <v>137</v>
      </c>
    </row>
    <row r="106" s="10" customFormat="1" ht="29.88" customHeight="1">
      <c r="B106" s="206"/>
      <c r="C106" s="207"/>
      <c r="D106" s="208" t="s">
        <v>75</v>
      </c>
      <c r="E106" s="220" t="s">
        <v>158</v>
      </c>
      <c r="F106" s="220" t="s">
        <v>164</v>
      </c>
      <c r="G106" s="207"/>
      <c r="H106" s="207"/>
      <c r="I106" s="210"/>
      <c r="J106" s="221">
        <f>BK106</f>
        <v>0</v>
      </c>
      <c r="K106" s="207"/>
      <c r="L106" s="212"/>
      <c r="M106" s="213"/>
      <c r="N106" s="214"/>
      <c r="O106" s="214"/>
      <c r="P106" s="215">
        <f>SUM(P107:P109)</f>
        <v>0</v>
      </c>
      <c r="Q106" s="214"/>
      <c r="R106" s="215">
        <f>SUM(R107:R109)</f>
        <v>0.028858000000000002</v>
      </c>
      <c r="S106" s="214"/>
      <c r="T106" s="216">
        <f>SUM(T107:T109)</f>
        <v>0</v>
      </c>
      <c r="AR106" s="217" t="s">
        <v>84</v>
      </c>
      <c r="AT106" s="218" t="s">
        <v>75</v>
      </c>
      <c r="AU106" s="218" t="s">
        <v>84</v>
      </c>
      <c r="AY106" s="217" t="s">
        <v>137</v>
      </c>
      <c r="BK106" s="219">
        <f>SUM(BK107:BK109)</f>
        <v>0</v>
      </c>
    </row>
    <row r="107" s="1" customFormat="1" ht="16.5" customHeight="1">
      <c r="B107" s="46"/>
      <c r="C107" s="222" t="s">
        <v>144</v>
      </c>
      <c r="D107" s="222" t="s">
        <v>139</v>
      </c>
      <c r="E107" s="223" t="s">
        <v>165</v>
      </c>
      <c r="F107" s="224" t="s">
        <v>166</v>
      </c>
      <c r="G107" s="225" t="s">
        <v>167</v>
      </c>
      <c r="H107" s="226">
        <v>1</v>
      </c>
      <c r="I107" s="227"/>
      <c r="J107" s="228">
        <f>ROUND(I107*H107,2)</f>
        <v>0</v>
      </c>
      <c r="K107" s="224" t="s">
        <v>143</v>
      </c>
      <c r="L107" s="72"/>
      <c r="M107" s="229" t="s">
        <v>23</v>
      </c>
      <c r="N107" s="230" t="s">
        <v>47</v>
      </c>
      <c r="O107" s="47"/>
      <c r="P107" s="231">
        <f>O107*H107</f>
        <v>0</v>
      </c>
      <c r="Q107" s="231">
        <v>0.016057999999999999</v>
      </c>
      <c r="R107" s="231">
        <f>Q107*H107</f>
        <v>0.016057999999999999</v>
      </c>
      <c r="S107" s="231">
        <v>0</v>
      </c>
      <c r="T107" s="232">
        <f>S107*H107</f>
        <v>0</v>
      </c>
      <c r="AR107" s="23" t="s">
        <v>144</v>
      </c>
      <c r="AT107" s="23" t="s">
        <v>139</v>
      </c>
      <c r="AU107" s="23" t="s">
        <v>86</v>
      </c>
      <c r="AY107" s="23" t="s">
        <v>137</v>
      </c>
      <c r="BE107" s="233">
        <f>IF(N107="základní",J107,0)</f>
        <v>0</v>
      </c>
      <c r="BF107" s="233">
        <f>IF(N107="snížená",J107,0)</f>
        <v>0</v>
      </c>
      <c r="BG107" s="233">
        <f>IF(N107="zákl. přenesená",J107,0)</f>
        <v>0</v>
      </c>
      <c r="BH107" s="233">
        <f>IF(N107="sníž. přenesená",J107,0)</f>
        <v>0</v>
      </c>
      <c r="BI107" s="233">
        <f>IF(N107="nulová",J107,0)</f>
        <v>0</v>
      </c>
      <c r="BJ107" s="23" t="s">
        <v>84</v>
      </c>
      <c r="BK107" s="233">
        <f>ROUND(I107*H107,2)</f>
        <v>0</v>
      </c>
      <c r="BL107" s="23" t="s">
        <v>144</v>
      </c>
      <c r="BM107" s="23" t="s">
        <v>168</v>
      </c>
    </row>
    <row r="108" s="1" customFormat="1">
      <c r="B108" s="46"/>
      <c r="C108" s="74"/>
      <c r="D108" s="234" t="s">
        <v>146</v>
      </c>
      <c r="E108" s="74"/>
      <c r="F108" s="235" t="s">
        <v>169</v>
      </c>
      <c r="G108" s="74"/>
      <c r="H108" s="74"/>
      <c r="I108" s="192"/>
      <c r="J108" s="74"/>
      <c r="K108" s="74"/>
      <c r="L108" s="72"/>
      <c r="M108" s="236"/>
      <c r="N108" s="47"/>
      <c r="O108" s="47"/>
      <c r="P108" s="47"/>
      <c r="Q108" s="47"/>
      <c r="R108" s="47"/>
      <c r="S108" s="47"/>
      <c r="T108" s="95"/>
      <c r="AT108" s="23" t="s">
        <v>146</v>
      </c>
      <c r="AU108" s="23" t="s">
        <v>86</v>
      </c>
    </row>
    <row r="109" s="1" customFormat="1" ht="16.5" customHeight="1">
      <c r="B109" s="46"/>
      <c r="C109" s="258" t="s">
        <v>170</v>
      </c>
      <c r="D109" s="258" t="s">
        <v>171</v>
      </c>
      <c r="E109" s="259" t="s">
        <v>172</v>
      </c>
      <c r="F109" s="260" t="s">
        <v>173</v>
      </c>
      <c r="G109" s="261" t="s">
        <v>167</v>
      </c>
      <c r="H109" s="262">
        <v>1</v>
      </c>
      <c r="I109" s="263"/>
      <c r="J109" s="264">
        <f>ROUND(I109*H109,2)</f>
        <v>0</v>
      </c>
      <c r="K109" s="260" t="s">
        <v>143</v>
      </c>
      <c r="L109" s="265"/>
      <c r="M109" s="266" t="s">
        <v>23</v>
      </c>
      <c r="N109" s="267" t="s">
        <v>47</v>
      </c>
      <c r="O109" s="47"/>
      <c r="P109" s="231">
        <f>O109*H109</f>
        <v>0</v>
      </c>
      <c r="Q109" s="231">
        <v>0.012800000000000001</v>
      </c>
      <c r="R109" s="231">
        <f>Q109*H109</f>
        <v>0.012800000000000001</v>
      </c>
      <c r="S109" s="231">
        <v>0</v>
      </c>
      <c r="T109" s="232">
        <f>S109*H109</f>
        <v>0</v>
      </c>
      <c r="AR109" s="23" t="s">
        <v>174</v>
      </c>
      <c r="AT109" s="23" t="s">
        <v>171</v>
      </c>
      <c r="AU109" s="23" t="s">
        <v>86</v>
      </c>
      <c r="AY109" s="23" t="s">
        <v>137</v>
      </c>
      <c r="BE109" s="233">
        <f>IF(N109="základní",J109,0)</f>
        <v>0</v>
      </c>
      <c r="BF109" s="233">
        <f>IF(N109="snížená",J109,0)</f>
        <v>0</v>
      </c>
      <c r="BG109" s="233">
        <f>IF(N109="zákl. přenesená",J109,0)</f>
        <v>0</v>
      </c>
      <c r="BH109" s="233">
        <f>IF(N109="sníž. přenesená",J109,0)</f>
        <v>0</v>
      </c>
      <c r="BI109" s="233">
        <f>IF(N109="nulová",J109,0)</f>
        <v>0</v>
      </c>
      <c r="BJ109" s="23" t="s">
        <v>84</v>
      </c>
      <c r="BK109" s="233">
        <f>ROUND(I109*H109,2)</f>
        <v>0</v>
      </c>
      <c r="BL109" s="23" t="s">
        <v>144</v>
      </c>
      <c r="BM109" s="23" t="s">
        <v>175</v>
      </c>
    </row>
    <row r="110" s="10" customFormat="1" ht="29.88" customHeight="1">
      <c r="B110" s="206"/>
      <c r="C110" s="207"/>
      <c r="D110" s="208" t="s">
        <v>75</v>
      </c>
      <c r="E110" s="220" t="s">
        <v>170</v>
      </c>
      <c r="F110" s="220" t="s">
        <v>176</v>
      </c>
      <c r="G110" s="207"/>
      <c r="H110" s="207"/>
      <c r="I110" s="210"/>
      <c r="J110" s="221">
        <f>BK110</f>
        <v>0</v>
      </c>
      <c r="K110" s="207"/>
      <c r="L110" s="212"/>
      <c r="M110" s="213"/>
      <c r="N110" s="214"/>
      <c r="O110" s="214"/>
      <c r="P110" s="215">
        <f>SUM(P111:P114)</f>
        <v>0</v>
      </c>
      <c r="Q110" s="214"/>
      <c r="R110" s="215">
        <f>SUM(R111:R114)</f>
        <v>0.12847500000000001</v>
      </c>
      <c r="S110" s="214"/>
      <c r="T110" s="216">
        <f>SUM(T111:T114)</f>
        <v>0</v>
      </c>
      <c r="AR110" s="217" t="s">
        <v>84</v>
      </c>
      <c r="AT110" s="218" t="s">
        <v>75</v>
      </c>
      <c r="AU110" s="218" t="s">
        <v>84</v>
      </c>
      <c r="AY110" s="217" t="s">
        <v>137</v>
      </c>
      <c r="BK110" s="219">
        <f>SUM(BK111:BK114)</f>
        <v>0</v>
      </c>
    </row>
    <row r="111" s="1" customFormat="1" ht="51" customHeight="1">
      <c r="B111" s="46"/>
      <c r="C111" s="222" t="s">
        <v>177</v>
      </c>
      <c r="D111" s="222" t="s">
        <v>139</v>
      </c>
      <c r="E111" s="223" t="s">
        <v>178</v>
      </c>
      <c r="F111" s="224" t="s">
        <v>179</v>
      </c>
      <c r="G111" s="225" t="s">
        <v>142</v>
      </c>
      <c r="H111" s="226">
        <v>1.5</v>
      </c>
      <c r="I111" s="227"/>
      <c r="J111" s="228">
        <f>ROUND(I111*H111,2)</f>
        <v>0</v>
      </c>
      <c r="K111" s="224" t="s">
        <v>143</v>
      </c>
      <c r="L111" s="72"/>
      <c r="M111" s="229" t="s">
        <v>23</v>
      </c>
      <c r="N111" s="230" t="s">
        <v>47</v>
      </c>
      <c r="O111" s="47"/>
      <c r="P111" s="231">
        <f>O111*H111</f>
        <v>0</v>
      </c>
      <c r="Q111" s="231">
        <v>0.085650000000000004</v>
      </c>
      <c r="R111" s="231">
        <f>Q111*H111</f>
        <v>0.12847500000000001</v>
      </c>
      <c r="S111" s="231">
        <v>0</v>
      </c>
      <c r="T111" s="232">
        <f>S111*H111</f>
        <v>0</v>
      </c>
      <c r="AR111" s="23" t="s">
        <v>144</v>
      </c>
      <c r="AT111" s="23" t="s">
        <v>139</v>
      </c>
      <c r="AU111" s="23" t="s">
        <v>86</v>
      </c>
      <c r="AY111" s="23" t="s">
        <v>137</v>
      </c>
      <c r="BE111" s="233">
        <f>IF(N111="základní",J111,0)</f>
        <v>0</v>
      </c>
      <c r="BF111" s="233">
        <f>IF(N111="snížená",J111,0)</f>
        <v>0</v>
      </c>
      <c r="BG111" s="233">
        <f>IF(N111="zákl. přenesená",J111,0)</f>
        <v>0</v>
      </c>
      <c r="BH111" s="233">
        <f>IF(N111="sníž. přenesená",J111,0)</f>
        <v>0</v>
      </c>
      <c r="BI111" s="233">
        <f>IF(N111="nulová",J111,0)</f>
        <v>0</v>
      </c>
      <c r="BJ111" s="23" t="s">
        <v>84</v>
      </c>
      <c r="BK111" s="233">
        <f>ROUND(I111*H111,2)</f>
        <v>0</v>
      </c>
      <c r="BL111" s="23" t="s">
        <v>144</v>
      </c>
      <c r="BM111" s="23" t="s">
        <v>180</v>
      </c>
    </row>
    <row r="112" s="1" customFormat="1">
      <c r="B112" s="46"/>
      <c r="C112" s="74"/>
      <c r="D112" s="234" t="s">
        <v>146</v>
      </c>
      <c r="E112" s="74"/>
      <c r="F112" s="235" t="s">
        <v>181</v>
      </c>
      <c r="G112" s="74"/>
      <c r="H112" s="74"/>
      <c r="I112" s="192"/>
      <c r="J112" s="74"/>
      <c r="K112" s="74"/>
      <c r="L112" s="72"/>
      <c r="M112" s="236"/>
      <c r="N112" s="47"/>
      <c r="O112" s="47"/>
      <c r="P112" s="47"/>
      <c r="Q112" s="47"/>
      <c r="R112" s="47"/>
      <c r="S112" s="47"/>
      <c r="T112" s="95"/>
      <c r="AT112" s="23" t="s">
        <v>146</v>
      </c>
      <c r="AU112" s="23" t="s">
        <v>86</v>
      </c>
    </row>
    <row r="113" s="11" customFormat="1">
      <c r="B113" s="237"/>
      <c r="C113" s="238"/>
      <c r="D113" s="234" t="s">
        <v>148</v>
      </c>
      <c r="E113" s="239" t="s">
        <v>23</v>
      </c>
      <c r="F113" s="240" t="s">
        <v>182</v>
      </c>
      <c r="G113" s="238"/>
      <c r="H113" s="239" t="s">
        <v>23</v>
      </c>
      <c r="I113" s="241"/>
      <c r="J113" s="238"/>
      <c r="K113" s="238"/>
      <c r="L113" s="242"/>
      <c r="M113" s="243"/>
      <c r="N113" s="244"/>
      <c r="O113" s="244"/>
      <c r="P113" s="244"/>
      <c r="Q113" s="244"/>
      <c r="R113" s="244"/>
      <c r="S113" s="244"/>
      <c r="T113" s="245"/>
      <c r="AT113" s="246" t="s">
        <v>148</v>
      </c>
      <c r="AU113" s="246" t="s">
        <v>86</v>
      </c>
      <c r="AV113" s="11" t="s">
        <v>84</v>
      </c>
      <c r="AW113" s="11" t="s">
        <v>39</v>
      </c>
      <c r="AX113" s="11" t="s">
        <v>76</v>
      </c>
      <c r="AY113" s="246" t="s">
        <v>137</v>
      </c>
    </row>
    <row r="114" s="12" customFormat="1">
      <c r="B114" s="247"/>
      <c r="C114" s="248"/>
      <c r="D114" s="234" t="s">
        <v>148</v>
      </c>
      <c r="E114" s="249" t="s">
        <v>23</v>
      </c>
      <c r="F114" s="250" t="s">
        <v>150</v>
      </c>
      <c r="G114" s="248"/>
      <c r="H114" s="251">
        <v>1.5</v>
      </c>
      <c r="I114" s="252"/>
      <c r="J114" s="248"/>
      <c r="K114" s="248"/>
      <c r="L114" s="253"/>
      <c r="M114" s="254"/>
      <c r="N114" s="255"/>
      <c r="O114" s="255"/>
      <c r="P114" s="255"/>
      <c r="Q114" s="255"/>
      <c r="R114" s="255"/>
      <c r="S114" s="255"/>
      <c r="T114" s="256"/>
      <c r="AT114" s="257" t="s">
        <v>148</v>
      </c>
      <c r="AU114" s="257" t="s">
        <v>86</v>
      </c>
      <c r="AV114" s="12" t="s">
        <v>86</v>
      </c>
      <c r="AW114" s="12" t="s">
        <v>39</v>
      </c>
      <c r="AX114" s="12" t="s">
        <v>76</v>
      </c>
      <c r="AY114" s="257" t="s">
        <v>137</v>
      </c>
    </row>
    <row r="115" s="10" customFormat="1" ht="29.88" customHeight="1">
      <c r="B115" s="206"/>
      <c r="C115" s="207"/>
      <c r="D115" s="208" t="s">
        <v>75</v>
      </c>
      <c r="E115" s="220" t="s">
        <v>177</v>
      </c>
      <c r="F115" s="220" t="s">
        <v>183</v>
      </c>
      <c r="G115" s="207"/>
      <c r="H115" s="207"/>
      <c r="I115" s="210"/>
      <c r="J115" s="221">
        <f>BK115</f>
        <v>0</v>
      </c>
      <c r="K115" s="207"/>
      <c r="L115" s="212"/>
      <c r="M115" s="213"/>
      <c r="N115" s="214"/>
      <c r="O115" s="214"/>
      <c r="P115" s="215">
        <f>SUM(P116:P123)</f>
        <v>0</v>
      </c>
      <c r="Q115" s="214"/>
      <c r="R115" s="215">
        <f>SUM(R116:R123)</f>
        <v>0</v>
      </c>
      <c r="S115" s="214"/>
      <c r="T115" s="216">
        <f>SUM(T116:T123)</f>
        <v>0</v>
      </c>
      <c r="AR115" s="217" t="s">
        <v>84</v>
      </c>
      <c r="AT115" s="218" t="s">
        <v>75</v>
      </c>
      <c r="AU115" s="218" t="s">
        <v>84</v>
      </c>
      <c r="AY115" s="217" t="s">
        <v>137</v>
      </c>
      <c r="BK115" s="219">
        <f>SUM(BK116:BK123)</f>
        <v>0</v>
      </c>
    </row>
    <row r="116" s="1" customFormat="1" ht="25.5" customHeight="1">
      <c r="B116" s="46"/>
      <c r="C116" s="222" t="s">
        <v>184</v>
      </c>
      <c r="D116" s="222" t="s">
        <v>139</v>
      </c>
      <c r="E116" s="223" t="s">
        <v>185</v>
      </c>
      <c r="F116" s="224" t="s">
        <v>186</v>
      </c>
      <c r="G116" s="225" t="s">
        <v>142</v>
      </c>
      <c r="H116" s="226">
        <v>124</v>
      </c>
      <c r="I116" s="227"/>
      <c r="J116" s="228">
        <f>ROUND(I116*H116,2)</f>
        <v>0</v>
      </c>
      <c r="K116" s="224" t="s">
        <v>143</v>
      </c>
      <c r="L116" s="72"/>
      <c r="M116" s="229" t="s">
        <v>23</v>
      </c>
      <c r="N116" s="230" t="s">
        <v>47</v>
      </c>
      <c r="O116" s="47"/>
      <c r="P116" s="231">
        <f>O116*H116</f>
        <v>0</v>
      </c>
      <c r="Q116" s="231">
        <v>0</v>
      </c>
      <c r="R116" s="231">
        <f>Q116*H116</f>
        <v>0</v>
      </c>
      <c r="S116" s="231">
        <v>0</v>
      </c>
      <c r="T116" s="232">
        <f>S116*H116</f>
        <v>0</v>
      </c>
      <c r="AR116" s="23" t="s">
        <v>144</v>
      </c>
      <c r="AT116" s="23" t="s">
        <v>139</v>
      </c>
      <c r="AU116" s="23" t="s">
        <v>86</v>
      </c>
      <c r="AY116" s="23" t="s">
        <v>137</v>
      </c>
      <c r="BE116" s="233">
        <f>IF(N116="základní",J116,0)</f>
        <v>0</v>
      </c>
      <c r="BF116" s="233">
        <f>IF(N116="snížená",J116,0)</f>
        <v>0</v>
      </c>
      <c r="BG116" s="233">
        <f>IF(N116="zákl. přenesená",J116,0)</f>
        <v>0</v>
      </c>
      <c r="BH116" s="233">
        <f>IF(N116="sníž. přenesená",J116,0)</f>
        <v>0</v>
      </c>
      <c r="BI116" s="233">
        <f>IF(N116="nulová",J116,0)</f>
        <v>0</v>
      </c>
      <c r="BJ116" s="23" t="s">
        <v>84</v>
      </c>
      <c r="BK116" s="233">
        <f>ROUND(I116*H116,2)</f>
        <v>0</v>
      </c>
      <c r="BL116" s="23" t="s">
        <v>144</v>
      </c>
      <c r="BM116" s="23" t="s">
        <v>187</v>
      </c>
    </row>
    <row r="117" s="1" customFormat="1">
      <c r="B117" s="46"/>
      <c r="C117" s="74"/>
      <c r="D117" s="234" t="s">
        <v>146</v>
      </c>
      <c r="E117" s="74"/>
      <c r="F117" s="235" t="s">
        <v>188</v>
      </c>
      <c r="G117" s="74"/>
      <c r="H117" s="74"/>
      <c r="I117" s="192"/>
      <c r="J117" s="74"/>
      <c r="K117" s="74"/>
      <c r="L117" s="72"/>
      <c r="M117" s="236"/>
      <c r="N117" s="47"/>
      <c r="O117" s="47"/>
      <c r="P117" s="47"/>
      <c r="Q117" s="47"/>
      <c r="R117" s="47"/>
      <c r="S117" s="47"/>
      <c r="T117" s="95"/>
      <c r="AT117" s="23" t="s">
        <v>146</v>
      </c>
      <c r="AU117" s="23" t="s">
        <v>86</v>
      </c>
    </row>
    <row r="118" s="11" customFormat="1">
      <c r="B118" s="237"/>
      <c r="C118" s="238"/>
      <c r="D118" s="234" t="s">
        <v>148</v>
      </c>
      <c r="E118" s="239" t="s">
        <v>23</v>
      </c>
      <c r="F118" s="240" t="s">
        <v>189</v>
      </c>
      <c r="G118" s="238"/>
      <c r="H118" s="239" t="s">
        <v>23</v>
      </c>
      <c r="I118" s="241"/>
      <c r="J118" s="238"/>
      <c r="K118" s="238"/>
      <c r="L118" s="242"/>
      <c r="M118" s="243"/>
      <c r="N118" s="244"/>
      <c r="O118" s="244"/>
      <c r="P118" s="244"/>
      <c r="Q118" s="244"/>
      <c r="R118" s="244"/>
      <c r="S118" s="244"/>
      <c r="T118" s="245"/>
      <c r="AT118" s="246" t="s">
        <v>148</v>
      </c>
      <c r="AU118" s="246" t="s">
        <v>86</v>
      </c>
      <c r="AV118" s="11" t="s">
        <v>84</v>
      </c>
      <c r="AW118" s="11" t="s">
        <v>39</v>
      </c>
      <c r="AX118" s="11" t="s">
        <v>76</v>
      </c>
      <c r="AY118" s="246" t="s">
        <v>137</v>
      </c>
    </row>
    <row r="119" s="12" customFormat="1">
      <c r="B119" s="247"/>
      <c r="C119" s="248"/>
      <c r="D119" s="234" t="s">
        <v>148</v>
      </c>
      <c r="E119" s="249" t="s">
        <v>23</v>
      </c>
      <c r="F119" s="250" t="s">
        <v>190</v>
      </c>
      <c r="G119" s="248"/>
      <c r="H119" s="251">
        <v>124</v>
      </c>
      <c r="I119" s="252"/>
      <c r="J119" s="248"/>
      <c r="K119" s="248"/>
      <c r="L119" s="253"/>
      <c r="M119" s="254"/>
      <c r="N119" s="255"/>
      <c r="O119" s="255"/>
      <c r="P119" s="255"/>
      <c r="Q119" s="255"/>
      <c r="R119" s="255"/>
      <c r="S119" s="255"/>
      <c r="T119" s="256"/>
      <c r="AT119" s="257" t="s">
        <v>148</v>
      </c>
      <c r="AU119" s="257" t="s">
        <v>86</v>
      </c>
      <c r="AV119" s="12" t="s">
        <v>86</v>
      </c>
      <c r="AW119" s="12" t="s">
        <v>39</v>
      </c>
      <c r="AX119" s="12" t="s">
        <v>84</v>
      </c>
      <c r="AY119" s="257" t="s">
        <v>137</v>
      </c>
    </row>
    <row r="120" s="1" customFormat="1" ht="25.5" customHeight="1">
      <c r="B120" s="46"/>
      <c r="C120" s="222" t="s">
        <v>174</v>
      </c>
      <c r="D120" s="222" t="s">
        <v>139</v>
      </c>
      <c r="E120" s="223" t="s">
        <v>191</v>
      </c>
      <c r="F120" s="224" t="s">
        <v>192</v>
      </c>
      <c r="G120" s="225" t="s">
        <v>142</v>
      </c>
      <c r="H120" s="226">
        <v>88</v>
      </c>
      <c r="I120" s="227"/>
      <c r="J120" s="228">
        <f>ROUND(I120*H120,2)</f>
        <v>0</v>
      </c>
      <c r="K120" s="224" t="s">
        <v>143</v>
      </c>
      <c r="L120" s="72"/>
      <c r="M120" s="229" t="s">
        <v>23</v>
      </c>
      <c r="N120" s="230" t="s">
        <v>47</v>
      </c>
      <c r="O120" s="47"/>
      <c r="P120" s="231">
        <f>O120*H120</f>
        <v>0</v>
      </c>
      <c r="Q120" s="231">
        <v>0</v>
      </c>
      <c r="R120" s="231">
        <f>Q120*H120</f>
        <v>0</v>
      </c>
      <c r="S120" s="231">
        <v>0</v>
      </c>
      <c r="T120" s="232">
        <f>S120*H120</f>
        <v>0</v>
      </c>
      <c r="AR120" s="23" t="s">
        <v>144</v>
      </c>
      <c r="AT120" s="23" t="s">
        <v>139</v>
      </c>
      <c r="AU120" s="23" t="s">
        <v>86</v>
      </c>
      <c r="AY120" s="23" t="s">
        <v>137</v>
      </c>
      <c r="BE120" s="233">
        <f>IF(N120="základní",J120,0)</f>
        <v>0</v>
      </c>
      <c r="BF120" s="233">
        <f>IF(N120="snížená",J120,0)</f>
        <v>0</v>
      </c>
      <c r="BG120" s="233">
        <f>IF(N120="zákl. přenesená",J120,0)</f>
        <v>0</v>
      </c>
      <c r="BH120" s="233">
        <f>IF(N120="sníž. přenesená",J120,0)</f>
        <v>0</v>
      </c>
      <c r="BI120" s="233">
        <f>IF(N120="nulová",J120,0)</f>
        <v>0</v>
      </c>
      <c r="BJ120" s="23" t="s">
        <v>84</v>
      </c>
      <c r="BK120" s="233">
        <f>ROUND(I120*H120,2)</f>
        <v>0</v>
      </c>
      <c r="BL120" s="23" t="s">
        <v>144</v>
      </c>
      <c r="BM120" s="23" t="s">
        <v>193</v>
      </c>
    </row>
    <row r="121" s="1" customFormat="1">
      <c r="B121" s="46"/>
      <c r="C121" s="74"/>
      <c r="D121" s="234" t="s">
        <v>146</v>
      </c>
      <c r="E121" s="74"/>
      <c r="F121" s="235" t="s">
        <v>188</v>
      </c>
      <c r="G121" s="74"/>
      <c r="H121" s="74"/>
      <c r="I121" s="192"/>
      <c r="J121" s="74"/>
      <c r="K121" s="74"/>
      <c r="L121" s="72"/>
      <c r="M121" s="236"/>
      <c r="N121" s="47"/>
      <c r="O121" s="47"/>
      <c r="P121" s="47"/>
      <c r="Q121" s="47"/>
      <c r="R121" s="47"/>
      <c r="S121" s="47"/>
      <c r="T121" s="95"/>
      <c r="AT121" s="23" t="s">
        <v>146</v>
      </c>
      <c r="AU121" s="23" t="s">
        <v>86</v>
      </c>
    </row>
    <row r="122" s="11" customFormat="1">
      <c r="B122" s="237"/>
      <c r="C122" s="238"/>
      <c r="D122" s="234" t="s">
        <v>148</v>
      </c>
      <c r="E122" s="239" t="s">
        <v>23</v>
      </c>
      <c r="F122" s="240" t="s">
        <v>194</v>
      </c>
      <c r="G122" s="238"/>
      <c r="H122" s="239" t="s">
        <v>23</v>
      </c>
      <c r="I122" s="241"/>
      <c r="J122" s="238"/>
      <c r="K122" s="238"/>
      <c r="L122" s="242"/>
      <c r="M122" s="243"/>
      <c r="N122" s="244"/>
      <c r="O122" s="244"/>
      <c r="P122" s="244"/>
      <c r="Q122" s="244"/>
      <c r="R122" s="244"/>
      <c r="S122" s="244"/>
      <c r="T122" s="245"/>
      <c r="AT122" s="246" t="s">
        <v>148</v>
      </c>
      <c r="AU122" s="246" t="s">
        <v>86</v>
      </c>
      <c r="AV122" s="11" t="s">
        <v>84</v>
      </c>
      <c r="AW122" s="11" t="s">
        <v>39</v>
      </c>
      <c r="AX122" s="11" t="s">
        <v>76</v>
      </c>
      <c r="AY122" s="246" t="s">
        <v>137</v>
      </c>
    </row>
    <row r="123" s="12" customFormat="1">
      <c r="B123" s="247"/>
      <c r="C123" s="248"/>
      <c r="D123" s="234" t="s">
        <v>148</v>
      </c>
      <c r="E123" s="249" t="s">
        <v>23</v>
      </c>
      <c r="F123" s="250" t="s">
        <v>195</v>
      </c>
      <c r="G123" s="248"/>
      <c r="H123" s="251">
        <v>88</v>
      </c>
      <c r="I123" s="252"/>
      <c r="J123" s="248"/>
      <c r="K123" s="248"/>
      <c r="L123" s="253"/>
      <c r="M123" s="254"/>
      <c r="N123" s="255"/>
      <c r="O123" s="255"/>
      <c r="P123" s="255"/>
      <c r="Q123" s="255"/>
      <c r="R123" s="255"/>
      <c r="S123" s="255"/>
      <c r="T123" s="256"/>
      <c r="AT123" s="257" t="s">
        <v>148</v>
      </c>
      <c r="AU123" s="257" t="s">
        <v>86</v>
      </c>
      <c r="AV123" s="12" t="s">
        <v>86</v>
      </c>
      <c r="AW123" s="12" t="s">
        <v>39</v>
      </c>
      <c r="AX123" s="12" t="s">
        <v>76</v>
      </c>
      <c r="AY123" s="257" t="s">
        <v>137</v>
      </c>
    </row>
    <row r="124" s="10" customFormat="1" ht="29.88" customHeight="1">
      <c r="B124" s="206"/>
      <c r="C124" s="207"/>
      <c r="D124" s="208" t="s">
        <v>75</v>
      </c>
      <c r="E124" s="220" t="s">
        <v>196</v>
      </c>
      <c r="F124" s="220" t="s">
        <v>197</v>
      </c>
      <c r="G124" s="207"/>
      <c r="H124" s="207"/>
      <c r="I124" s="210"/>
      <c r="J124" s="221">
        <f>BK124</f>
        <v>0</v>
      </c>
      <c r="K124" s="207"/>
      <c r="L124" s="212"/>
      <c r="M124" s="213"/>
      <c r="N124" s="214"/>
      <c r="O124" s="214"/>
      <c r="P124" s="215">
        <f>SUM(P125:P141)</f>
        <v>0</v>
      </c>
      <c r="Q124" s="214"/>
      <c r="R124" s="215">
        <f>SUM(R125:R141)</f>
        <v>0.24538599999999999</v>
      </c>
      <c r="S124" s="214"/>
      <c r="T124" s="216">
        <f>SUM(T125:T141)</f>
        <v>0.83550000000000002</v>
      </c>
      <c r="AR124" s="217" t="s">
        <v>84</v>
      </c>
      <c r="AT124" s="218" t="s">
        <v>75</v>
      </c>
      <c r="AU124" s="218" t="s">
        <v>84</v>
      </c>
      <c r="AY124" s="217" t="s">
        <v>137</v>
      </c>
      <c r="BK124" s="219">
        <f>SUM(BK125:BK141)</f>
        <v>0</v>
      </c>
    </row>
    <row r="125" s="1" customFormat="1" ht="25.5" customHeight="1">
      <c r="B125" s="46"/>
      <c r="C125" s="222" t="s">
        <v>196</v>
      </c>
      <c r="D125" s="222" t="s">
        <v>139</v>
      </c>
      <c r="E125" s="223" t="s">
        <v>198</v>
      </c>
      <c r="F125" s="224" t="s">
        <v>199</v>
      </c>
      <c r="G125" s="225" t="s">
        <v>142</v>
      </c>
      <c r="H125" s="226">
        <v>69</v>
      </c>
      <c r="I125" s="227"/>
      <c r="J125" s="228">
        <f>ROUND(I125*H125,2)</f>
        <v>0</v>
      </c>
      <c r="K125" s="224" t="s">
        <v>143</v>
      </c>
      <c r="L125" s="72"/>
      <c r="M125" s="229" t="s">
        <v>23</v>
      </c>
      <c r="N125" s="230" t="s">
        <v>47</v>
      </c>
      <c r="O125" s="47"/>
      <c r="P125" s="231">
        <f>O125*H125</f>
        <v>0</v>
      </c>
      <c r="Q125" s="231">
        <v>0.00012999999999999999</v>
      </c>
      <c r="R125" s="231">
        <f>Q125*H125</f>
        <v>0.0089699999999999988</v>
      </c>
      <c r="S125" s="231">
        <v>0</v>
      </c>
      <c r="T125" s="232">
        <f>S125*H125</f>
        <v>0</v>
      </c>
      <c r="AR125" s="23" t="s">
        <v>144</v>
      </c>
      <c r="AT125" s="23" t="s">
        <v>139</v>
      </c>
      <c r="AU125" s="23" t="s">
        <v>86</v>
      </c>
      <c r="AY125" s="23" t="s">
        <v>137</v>
      </c>
      <c r="BE125" s="233">
        <f>IF(N125="základní",J125,0)</f>
        <v>0</v>
      </c>
      <c r="BF125" s="233">
        <f>IF(N125="snížená",J125,0)</f>
        <v>0</v>
      </c>
      <c r="BG125" s="233">
        <f>IF(N125="zákl. přenesená",J125,0)</f>
        <v>0</v>
      </c>
      <c r="BH125" s="233">
        <f>IF(N125="sníž. přenesená",J125,0)</f>
        <v>0</v>
      </c>
      <c r="BI125" s="233">
        <f>IF(N125="nulová",J125,0)</f>
        <v>0</v>
      </c>
      <c r="BJ125" s="23" t="s">
        <v>84</v>
      </c>
      <c r="BK125" s="233">
        <f>ROUND(I125*H125,2)</f>
        <v>0</v>
      </c>
      <c r="BL125" s="23" t="s">
        <v>144</v>
      </c>
      <c r="BM125" s="23" t="s">
        <v>200</v>
      </c>
    </row>
    <row r="126" s="1" customFormat="1">
      <c r="B126" s="46"/>
      <c r="C126" s="74"/>
      <c r="D126" s="234" t="s">
        <v>146</v>
      </c>
      <c r="E126" s="74"/>
      <c r="F126" s="235" t="s">
        <v>201</v>
      </c>
      <c r="G126" s="74"/>
      <c r="H126" s="74"/>
      <c r="I126" s="192"/>
      <c r="J126" s="74"/>
      <c r="K126" s="74"/>
      <c r="L126" s="72"/>
      <c r="M126" s="236"/>
      <c r="N126" s="47"/>
      <c r="O126" s="47"/>
      <c r="P126" s="47"/>
      <c r="Q126" s="47"/>
      <c r="R126" s="47"/>
      <c r="S126" s="47"/>
      <c r="T126" s="95"/>
      <c r="AT126" s="23" t="s">
        <v>146</v>
      </c>
      <c r="AU126" s="23" t="s">
        <v>86</v>
      </c>
    </row>
    <row r="127" s="11" customFormat="1">
      <c r="B127" s="237"/>
      <c r="C127" s="238"/>
      <c r="D127" s="234" t="s">
        <v>148</v>
      </c>
      <c r="E127" s="239" t="s">
        <v>23</v>
      </c>
      <c r="F127" s="240" t="s">
        <v>202</v>
      </c>
      <c r="G127" s="238"/>
      <c r="H127" s="239" t="s">
        <v>23</v>
      </c>
      <c r="I127" s="241"/>
      <c r="J127" s="238"/>
      <c r="K127" s="238"/>
      <c r="L127" s="242"/>
      <c r="M127" s="243"/>
      <c r="N127" s="244"/>
      <c r="O127" s="244"/>
      <c r="P127" s="244"/>
      <c r="Q127" s="244"/>
      <c r="R127" s="244"/>
      <c r="S127" s="244"/>
      <c r="T127" s="245"/>
      <c r="AT127" s="246" t="s">
        <v>148</v>
      </c>
      <c r="AU127" s="246" t="s">
        <v>86</v>
      </c>
      <c r="AV127" s="11" t="s">
        <v>84</v>
      </c>
      <c r="AW127" s="11" t="s">
        <v>39</v>
      </c>
      <c r="AX127" s="11" t="s">
        <v>76</v>
      </c>
      <c r="AY127" s="246" t="s">
        <v>137</v>
      </c>
    </row>
    <row r="128" s="12" customFormat="1">
      <c r="B128" s="247"/>
      <c r="C128" s="248"/>
      <c r="D128" s="234" t="s">
        <v>148</v>
      </c>
      <c r="E128" s="249" t="s">
        <v>23</v>
      </c>
      <c r="F128" s="250" t="s">
        <v>203</v>
      </c>
      <c r="G128" s="248"/>
      <c r="H128" s="251">
        <v>69</v>
      </c>
      <c r="I128" s="252"/>
      <c r="J128" s="248"/>
      <c r="K128" s="248"/>
      <c r="L128" s="253"/>
      <c r="M128" s="254"/>
      <c r="N128" s="255"/>
      <c r="O128" s="255"/>
      <c r="P128" s="255"/>
      <c r="Q128" s="255"/>
      <c r="R128" s="255"/>
      <c r="S128" s="255"/>
      <c r="T128" s="256"/>
      <c r="AT128" s="257" t="s">
        <v>148</v>
      </c>
      <c r="AU128" s="257" t="s">
        <v>86</v>
      </c>
      <c r="AV128" s="12" t="s">
        <v>86</v>
      </c>
      <c r="AW128" s="12" t="s">
        <v>39</v>
      </c>
      <c r="AX128" s="12" t="s">
        <v>76</v>
      </c>
      <c r="AY128" s="257" t="s">
        <v>137</v>
      </c>
    </row>
    <row r="129" s="1" customFormat="1" ht="25.5" customHeight="1">
      <c r="B129" s="46"/>
      <c r="C129" s="222" t="s">
        <v>204</v>
      </c>
      <c r="D129" s="222" t="s">
        <v>139</v>
      </c>
      <c r="E129" s="223" t="s">
        <v>205</v>
      </c>
      <c r="F129" s="224" t="s">
        <v>206</v>
      </c>
      <c r="G129" s="225" t="s">
        <v>142</v>
      </c>
      <c r="H129" s="226">
        <v>253.90000000000001</v>
      </c>
      <c r="I129" s="227"/>
      <c r="J129" s="228">
        <f>ROUND(I129*H129,2)</f>
        <v>0</v>
      </c>
      <c r="K129" s="224" t="s">
        <v>143</v>
      </c>
      <c r="L129" s="72"/>
      <c r="M129" s="229" t="s">
        <v>23</v>
      </c>
      <c r="N129" s="230" t="s">
        <v>47</v>
      </c>
      <c r="O129" s="47"/>
      <c r="P129" s="231">
        <f>O129*H129</f>
        <v>0</v>
      </c>
      <c r="Q129" s="231">
        <v>4.0000000000000003E-05</v>
      </c>
      <c r="R129" s="231">
        <f>Q129*H129</f>
        <v>0.010156000000000002</v>
      </c>
      <c r="S129" s="231">
        <v>0</v>
      </c>
      <c r="T129" s="232">
        <f>S129*H129</f>
        <v>0</v>
      </c>
      <c r="AR129" s="23" t="s">
        <v>144</v>
      </c>
      <c r="AT129" s="23" t="s">
        <v>139</v>
      </c>
      <c r="AU129" s="23" t="s">
        <v>86</v>
      </c>
      <c r="AY129" s="23" t="s">
        <v>137</v>
      </c>
      <c r="BE129" s="233">
        <f>IF(N129="základní",J129,0)</f>
        <v>0</v>
      </c>
      <c r="BF129" s="233">
        <f>IF(N129="snížená",J129,0)</f>
        <v>0</v>
      </c>
      <c r="BG129" s="233">
        <f>IF(N129="zákl. přenesená",J129,0)</f>
        <v>0</v>
      </c>
      <c r="BH129" s="233">
        <f>IF(N129="sníž. přenesená",J129,0)</f>
        <v>0</v>
      </c>
      <c r="BI129" s="233">
        <f>IF(N129="nulová",J129,0)</f>
        <v>0</v>
      </c>
      <c r="BJ129" s="23" t="s">
        <v>84</v>
      </c>
      <c r="BK129" s="233">
        <f>ROUND(I129*H129,2)</f>
        <v>0</v>
      </c>
      <c r="BL129" s="23" t="s">
        <v>144</v>
      </c>
      <c r="BM129" s="23" t="s">
        <v>207</v>
      </c>
    </row>
    <row r="130" s="1" customFormat="1">
      <c r="B130" s="46"/>
      <c r="C130" s="74"/>
      <c r="D130" s="234" t="s">
        <v>146</v>
      </c>
      <c r="E130" s="74"/>
      <c r="F130" s="235" t="s">
        <v>208</v>
      </c>
      <c r="G130" s="74"/>
      <c r="H130" s="74"/>
      <c r="I130" s="192"/>
      <c r="J130" s="74"/>
      <c r="K130" s="74"/>
      <c r="L130" s="72"/>
      <c r="M130" s="236"/>
      <c r="N130" s="47"/>
      <c r="O130" s="47"/>
      <c r="P130" s="47"/>
      <c r="Q130" s="47"/>
      <c r="R130" s="47"/>
      <c r="S130" s="47"/>
      <c r="T130" s="95"/>
      <c r="AT130" s="23" t="s">
        <v>146</v>
      </c>
      <c r="AU130" s="23" t="s">
        <v>86</v>
      </c>
    </row>
    <row r="131" s="11" customFormat="1">
      <c r="B131" s="237"/>
      <c r="C131" s="238"/>
      <c r="D131" s="234" t="s">
        <v>148</v>
      </c>
      <c r="E131" s="239" t="s">
        <v>23</v>
      </c>
      <c r="F131" s="240" t="s">
        <v>209</v>
      </c>
      <c r="G131" s="238"/>
      <c r="H131" s="239" t="s">
        <v>23</v>
      </c>
      <c r="I131" s="241"/>
      <c r="J131" s="238"/>
      <c r="K131" s="238"/>
      <c r="L131" s="242"/>
      <c r="M131" s="243"/>
      <c r="N131" s="244"/>
      <c r="O131" s="244"/>
      <c r="P131" s="244"/>
      <c r="Q131" s="244"/>
      <c r="R131" s="244"/>
      <c r="S131" s="244"/>
      <c r="T131" s="245"/>
      <c r="AT131" s="246" t="s">
        <v>148</v>
      </c>
      <c r="AU131" s="246" t="s">
        <v>86</v>
      </c>
      <c r="AV131" s="11" t="s">
        <v>84</v>
      </c>
      <c r="AW131" s="11" t="s">
        <v>39</v>
      </c>
      <c r="AX131" s="11" t="s">
        <v>76</v>
      </c>
      <c r="AY131" s="246" t="s">
        <v>137</v>
      </c>
    </row>
    <row r="132" s="12" customFormat="1">
      <c r="B132" s="247"/>
      <c r="C132" s="248"/>
      <c r="D132" s="234" t="s">
        <v>148</v>
      </c>
      <c r="E132" s="249" t="s">
        <v>23</v>
      </c>
      <c r="F132" s="250" t="s">
        <v>210</v>
      </c>
      <c r="G132" s="248"/>
      <c r="H132" s="251">
        <v>148.5</v>
      </c>
      <c r="I132" s="252"/>
      <c r="J132" s="248"/>
      <c r="K132" s="248"/>
      <c r="L132" s="253"/>
      <c r="M132" s="254"/>
      <c r="N132" s="255"/>
      <c r="O132" s="255"/>
      <c r="P132" s="255"/>
      <c r="Q132" s="255"/>
      <c r="R132" s="255"/>
      <c r="S132" s="255"/>
      <c r="T132" s="256"/>
      <c r="AT132" s="257" t="s">
        <v>148</v>
      </c>
      <c r="AU132" s="257" t="s">
        <v>86</v>
      </c>
      <c r="AV132" s="12" t="s">
        <v>86</v>
      </c>
      <c r="AW132" s="12" t="s">
        <v>39</v>
      </c>
      <c r="AX132" s="12" t="s">
        <v>76</v>
      </c>
      <c r="AY132" s="257" t="s">
        <v>137</v>
      </c>
    </row>
    <row r="133" s="11" customFormat="1">
      <c r="B133" s="237"/>
      <c r="C133" s="238"/>
      <c r="D133" s="234" t="s">
        <v>148</v>
      </c>
      <c r="E133" s="239" t="s">
        <v>23</v>
      </c>
      <c r="F133" s="240" t="s">
        <v>211</v>
      </c>
      <c r="G133" s="238"/>
      <c r="H133" s="239" t="s">
        <v>23</v>
      </c>
      <c r="I133" s="241"/>
      <c r="J133" s="238"/>
      <c r="K133" s="238"/>
      <c r="L133" s="242"/>
      <c r="M133" s="243"/>
      <c r="N133" s="244"/>
      <c r="O133" s="244"/>
      <c r="P133" s="244"/>
      <c r="Q133" s="244"/>
      <c r="R133" s="244"/>
      <c r="S133" s="244"/>
      <c r="T133" s="245"/>
      <c r="AT133" s="246" t="s">
        <v>148</v>
      </c>
      <c r="AU133" s="246" t="s">
        <v>86</v>
      </c>
      <c r="AV133" s="11" t="s">
        <v>84</v>
      </c>
      <c r="AW133" s="11" t="s">
        <v>39</v>
      </c>
      <c r="AX133" s="11" t="s">
        <v>76</v>
      </c>
      <c r="AY133" s="246" t="s">
        <v>137</v>
      </c>
    </row>
    <row r="134" s="12" customFormat="1">
      <c r="B134" s="247"/>
      <c r="C134" s="248"/>
      <c r="D134" s="234" t="s">
        <v>148</v>
      </c>
      <c r="E134" s="249" t="s">
        <v>23</v>
      </c>
      <c r="F134" s="250" t="s">
        <v>212</v>
      </c>
      <c r="G134" s="248"/>
      <c r="H134" s="251">
        <v>105.40000000000001</v>
      </c>
      <c r="I134" s="252"/>
      <c r="J134" s="248"/>
      <c r="K134" s="248"/>
      <c r="L134" s="253"/>
      <c r="M134" s="254"/>
      <c r="N134" s="255"/>
      <c r="O134" s="255"/>
      <c r="P134" s="255"/>
      <c r="Q134" s="255"/>
      <c r="R134" s="255"/>
      <c r="S134" s="255"/>
      <c r="T134" s="256"/>
      <c r="AT134" s="257" t="s">
        <v>148</v>
      </c>
      <c r="AU134" s="257" t="s">
        <v>86</v>
      </c>
      <c r="AV134" s="12" t="s">
        <v>86</v>
      </c>
      <c r="AW134" s="12" t="s">
        <v>39</v>
      </c>
      <c r="AX134" s="12" t="s">
        <v>76</v>
      </c>
      <c r="AY134" s="257" t="s">
        <v>137</v>
      </c>
    </row>
    <row r="135" s="1" customFormat="1" ht="38.25" customHeight="1">
      <c r="B135" s="46"/>
      <c r="C135" s="222" t="s">
        <v>213</v>
      </c>
      <c r="D135" s="222" t="s">
        <v>139</v>
      </c>
      <c r="E135" s="223" t="s">
        <v>214</v>
      </c>
      <c r="F135" s="224" t="s">
        <v>215</v>
      </c>
      <c r="G135" s="225" t="s">
        <v>153</v>
      </c>
      <c r="H135" s="226">
        <v>0.5</v>
      </c>
      <c r="I135" s="227"/>
      <c r="J135" s="228">
        <f>ROUND(I135*H135,2)</f>
        <v>0</v>
      </c>
      <c r="K135" s="224" t="s">
        <v>143</v>
      </c>
      <c r="L135" s="72"/>
      <c r="M135" s="229" t="s">
        <v>23</v>
      </c>
      <c r="N135" s="230" t="s">
        <v>47</v>
      </c>
      <c r="O135" s="47"/>
      <c r="P135" s="231">
        <f>O135*H135</f>
        <v>0</v>
      </c>
      <c r="Q135" s="231">
        <v>0</v>
      </c>
      <c r="R135" s="231">
        <f>Q135*H135</f>
        <v>0</v>
      </c>
      <c r="S135" s="231">
        <v>1.671</v>
      </c>
      <c r="T135" s="232">
        <f>S135*H135</f>
        <v>0.83550000000000002</v>
      </c>
      <c r="AR135" s="23" t="s">
        <v>144</v>
      </c>
      <c r="AT135" s="23" t="s">
        <v>139</v>
      </c>
      <c r="AU135" s="23" t="s">
        <v>86</v>
      </c>
      <c r="AY135" s="23" t="s">
        <v>137</v>
      </c>
      <c r="BE135" s="233">
        <f>IF(N135="základní",J135,0)</f>
        <v>0</v>
      </c>
      <c r="BF135" s="233">
        <f>IF(N135="snížená",J135,0)</f>
        <v>0</v>
      </c>
      <c r="BG135" s="233">
        <f>IF(N135="zákl. přenesená",J135,0)</f>
        <v>0</v>
      </c>
      <c r="BH135" s="233">
        <f>IF(N135="sníž. přenesená",J135,0)</f>
        <v>0</v>
      </c>
      <c r="BI135" s="233">
        <f>IF(N135="nulová",J135,0)</f>
        <v>0</v>
      </c>
      <c r="BJ135" s="23" t="s">
        <v>84</v>
      </c>
      <c r="BK135" s="233">
        <f>ROUND(I135*H135,2)</f>
        <v>0</v>
      </c>
      <c r="BL135" s="23" t="s">
        <v>144</v>
      </c>
      <c r="BM135" s="23" t="s">
        <v>216</v>
      </c>
    </row>
    <row r="136" s="1" customFormat="1">
      <c r="B136" s="46"/>
      <c r="C136" s="74"/>
      <c r="D136" s="234" t="s">
        <v>146</v>
      </c>
      <c r="E136" s="74"/>
      <c r="F136" s="235" t="s">
        <v>217</v>
      </c>
      <c r="G136" s="74"/>
      <c r="H136" s="74"/>
      <c r="I136" s="192"/>
      <c r="J136" s="74"/>
      <c r="K136" s="74"/>
      <c r="L136" s="72"/>
      <c r="M136" s="236"/>
      <c r="N136" s="47"/>
      <c r="O136" s="47"/>
      <c r="P136" s="47"/>
      <c r="Q136" s="47"/>
      <c r="R136" s="47"/>
      <c r="S136" s="47"/>
      <c r="T136" s="95"/>
      <c r="AT136" s="23" t="s">
        <v>146</v>
      </c>
      <c r="AU136" s="23" t="s">
        <v>86</v>
      </c>
    </row>
    <row r="137" s="11" customFormat="1">
      <c r="B137" s="237"/>
      <c r="C137" s="238"/>
      <c r="D137" s="234" t="s">
        <v>148</v>
      </c>
      <c r="E137" s="239" t="s">
        <v>23</v>
      </c>
      <c r="F137" s="240" t="s">
        <v>218</v>
      </c>
      <c r="G137" s="238"/>
      <c r="H137" s="239" t="s">
        <v>23</v>
      </c>
      <c r="I137" s="241"/>
      <c r="J137" s="238"/>
      <c r="K137" s="238"/>
      <c r="L137" s="242"/>
      <c r="M137" s="243"/>
      <c r="N137" s="244"/>
      <c r="O137" s="244"/>
      <c r="P137" s="244"/>
      <c r="Q137" s="244"/>
      <c r="R137" s="244"/>
      <c r="S137" s="244"/>
      <c r="T137" s="245"/>
      <c r="AT137" s="246" t="s">
        <v>148</v>
      </c>
      <c r="AU137" s="246" t="s">
        <v>86</v>
      </c>
      <c r="AV137" s="11" t="s">
        <v>84</v>
      </c>
      <c r="AW137" s="11" t="s">
        <v>39</v>
      </c>
      <c r="AX137" s="11" t="s">
        <v>76</v>
      </c>
      <c r="AY137" s="246" t="s">
        <v>137</v>
      </c>
    </row>
    <row r="138" s="12" customFormat="1">
      <c r="B138" s="247"/>
      <c r="C138" s="248"/>
      <c r="D138" s="234" t="s">
        <v>148</v>
      </c>
      <c r="E138" s="249" t="s">
        <v>23</v>
      </c>
      <c r="F138" s="250" t="s">
        <v>219</v>
      </c>
      <c r="G138" s="248"/>
      <c r="H138" s="251">
        <v>0.5</v>
      </c>
      <c r="I138" s="252"/>
      <c r="J138" s="248"/>
      <c r="K138" s="248"/>
      <c r="L138" s="253"/>
      <c r="M138" s="254"/>
      <c r="N138" s="255"/>
      <c r="O138" s="255"/>
      <c r="P138" s="255"/>
      <c r="Q138" s="255"/>
      <c r="R138" s="255"/>
      <c r="S138" s="255"/>
      <c r="T138" s="256"/>
      <c r="AT138" s="257" t="s">
        <v>148</v>
      </c>
      <c r="AU138" s="257" t="s">
        <v>86</v>
      </c>
      <c r="AV138" s="12" t="s">
        <v>86</v>
      </c>
      <c r="AW138" s="12" t="s">
        <v>39</v>
      </c>
      <c r="AX138" s="12" t="s">
        <v>76</v>
      </c>
      <c r="AY138" s="257" t="s">
        <v>137</v>
      </c>
    </row>
    <row r="139" s="1" customFormat="1" ht="25.5" customHeight="1">
      <c r="B139" s="46"/>
      <c r="C139" s="222" t="s">
        <v>220</v>
      </c>
      <c r="D139" s="222" t="s">
        <v>139</v>
      </c>
      <c r="E139" s="223" t="s">
        <v>221</v>
      </c>
      <c r="F139" s="224" t="s">
        <v>222</v>
      </c>
      <c r="G139" s="225" t="s">
        <v>223</v>
      </c>
      <c r="H139" s="226">
        <v>18</v>
      </c>
      <c r="I139" s="227"/>
      <c r="J139" s="228">
        <f>ROUND(I139*H139,2)</f>
        <v>0</v>
      </c>
      <c r="K139" s="224" t="s">
        <v>143</v>
      </c>
      <c r="L139" s="72"/>
      <c r="M139" s="229" t="s">
        <v>23</v>
      </c>
      <c r="N139" s="230" t="s">
        <v>47</v>
      </c>
      <c r="O139" s="47"/>
      <c r="P139" s="231">
        <f>O139*H139</f>
        <v>0</v>
      </c>
      <c r="Q139" s="231">
        <v>0.01257</v>
      </c>
      <c r="R139" s="231">
        <f>Q139*H139</f>
        <v>0.22625999999999999</v>
      </c>
      <c r="S139" s="231">
        <v>0</v>
      </c>
      <c r="T139" s="232">
        <f>S139*H139</f>
        <v>0</v>
      </c>
      <c r="AR139" s="23" t="s">
        <v>144</v>
      </c>
      <c r="AT139" s="23" t="s">
        <v>139</v>
      </c>
      <c r="AU139" s="23" t="s">
        <v>86</v>
      </c>
      <c r="AY139" s="23" t="s">
        <v>137</v>
      </c>
      <c r="BE139" s="233">
        <f>IF(N139="základní",J139,0)</f>
        <v>0</v>
      </c>
      <c r="BF139" s="233">
        <f>IF(N139="snížená",J139,0)</f>
        <v>0</v>
      </c>
      <c r="BG139" s="233">
        <f>IF(N139="zákl. přenesená",J139,0)</f>
        <v>0</v>
      </c>
      <c r="BH139" s="233">
        <f>IF(N139="sníž. přenesená",J139,0)</f>
        <v>0</v>
      </c>
      <c r="BI139" s="233">
        <f>IF(N139="nulová",J139,0)</f>
        <v>0</v>
      </c>
      <c r="BJ139" s="23" t="s">
        <v>84</v>
      </c>
      <c r="BK139" s="233">
        <f>ROUND(I139*H139,2)</f>
        <v>0</v>
      </c>
      <c r="BL139" s="23" t="s">
        <v>144</v>
      </c>
      <c r="BM139" s="23" t="s">
        <v>224</v>
      </c>
    </row>
    <row r="140" s="11" customFormat="1">
      <c r="B140" s="237"/>
      <c r="C140" s="238"/>
      <c r="D140" s="234" t="s">
        <v>148</v>
      </c>
      <c r="E140" s="239" t="s">
        <v>23</v>
      </c>
      <c r="F140" s="240" t="s">
        <v>225</v>
      </c>
      <c r="G140" s="238"/>
      <c r="H140" s="239" t="s">
        <v>23</v>
      </c>
      <c r="I140" s="241"/>
      <c r="J140" s="238"/>
      <c r="K140" s="238"/>
      <c r="L140" s="242"/>
      <c r="M140" s="243"/>
      <c r="N140" s="244"/>
      <c r="O140" s="244"/>
      <c r="P140" s="244"/>
      <c r="Q140" s="244"/>
      <c r="R140" s="244"/>
      <c r="S140" s="244"/>
      <c r="T140" s="245"/>
      <c r="AT140" s="246" t="s">
        <v>148</v>
      </c>
      <c r="AU140" s="246" t="s">
        <v>86</v>
      </c>
      <c r="AV140" s="11" t="s">
        <v>84</v>
      </c>
      <c r="AW140" s="11" t="s">
        <v>39</v>
      </c>
      <c r="AX140" s="11" t="s">
        <v>76</v>
      </c>
      <c r="AY140" s="246" t="s">
        <v>137</v>
      </c>
    </row>
    <row r="141" s="12" customFormat="1">
      <c r="B141" s="247"/>
      <c r="C141" s="248"/>
      <c r="D141" s="234" t="s">
        <v>148</v>
      </c>
      <c r="E141" s="249" t="s">
        <v>23</v>
      </c>
      <c r="F141" s="250" t="s">
        <v>226</v>
      </c>
      <c r="G141" s="248"/>
      <c r="H141" s="251">
        <v>18</v>
      </c>
      <c r="I141" s="252"/>
      <c r="J141" s="248"/>
      <c r="K141" s="248"/>
      <c r="L141" s="253"/>
      <c r="M141" s="254"/>
      <c r="N141" s="255"/>
      <c r="O141" s="255"/>
      <c r="P141" s="255"/>
      <c r="Q141" s="255"/>
      <c r="R141" s="255"/>
      <c r="S141" s="255"/>
      <c r="T141" s="256"/>
      <c r="AT141" s="257" t="s">
        <v>148</v>
      </c>
      <c r="AU141" s="257" t="s">
        <v>86</v>
      </c>
      <c r="AV141" s="12" t="s">
        <v>86</v>
      </c>
      <c r="AW141" s="12" t="s">
        <v>39</v>
      </c>
      <c r="AX141" s="12" t="s">
        <v>84</v>
      </c>
      <c r="AY141" s="257" t="s">
        <v>137</v>
      </c>
    </row>
    <row r="142" s="10" customFormat="1" ht="29.88" customHeight="1">
      <c r="B142" s="206"/>
      <c r="C142" s="207"/>
      <c r="D142" s="208" t="s">
        <v>75</v>
      </c>
      <c r="E142" s="220" t="s">
        <v>227</v>
      </c>
      <c r="F142" s="220" t="s">
        <v>228</v>
      </c>
      <c r="G142" s="207"/>
      <c r="H142" s="207"/>
      <c r="I142" s="210"/>
      <c r="J142" s="221">
        <f>BK142</f>
        <v>0</v>
      </c>
      <c r="K142" s="207"/>
      <c r="L142" s="212"/>
      <c r="M142" s="213"/>
      <c r="N142" s="214"/>
      <c r="O142" s="214"/>
      <c r="P142" s="215">
        <f>SUM(P143:P152)</f>
        <v>0</v>
      </c>
      <c r="Q142" s="214"/>
      <c r="R142" s="215">
        <f>SUM(R143:R152)</f>
        <v>0</v>
      </c>
      <c r="S142" s="214"/>
      <c r="T142" s="216">
        <f>SUM(T143:T152)</f>
        <v>0</v>
      </c>
      <c r="AR142" s="217" t="s">
        <v>84</v>
      </c>
      <c r="AT142" s="218" t="s">
        <v>75</v>
      </c>
      <c r="AU142" s="218" t="s">
        <v>84</v>
      </c>
      <c r="AY142" s="217" t="s">
        <v>137</v>
      </c>
      <c r="BK142" s="219">
        <f>SUM(BK143:BK152)</f>
        <v>0</v>
      </c>
    </row>
    <row r="143" s="1" customFormat="1" ht="25.5" customHeight="1">
      <c r="B143" s="46"/>
      <c r="C143" s="222" t="s">
        <v>229</v>
      </c>
      <c r="D143" s="222" t="s">
        <v>139</v>
      </c>
      <c r="E143" s="223" t="s">
        <v>230</v>
      </c>
      <c r="F143" s="224" t="s">
        <v>231</v>
      </c>
      <c r="G143" s="225" t="s">
        <v>232</v>
      </c>
      <c r="H143" s="226">
        <v>4.9240000000000004</v>
      </c>
      <c r="I143" s="227"/>
      <c r="J143" s="228">
        <f>ROUND(I143*H143,2)</f>
        <v>0</v>
      </c>
      <c r="K143" s="224" t="s">
        <v>143</v>
      </c>
      <c r="L143" s="72"/>
      <c r="M143" s="229" t="s">
        <v>23</v>
      </c>
      <c r="N143" s="230" t="s">
        <v>47</v>
      </c>
      <c r="O143" s="47"/>
      <c r="P143" s="231">
        <f>O143*H143</f>
        <v>0</v>
      </c>
      <c r="Q143" s="231">
        <v>0</v>
      </c>
      <c r="R143" s="231">
        <f>Q143*H143</f>
        <v>0</v>
      </c>
      <c r="S143" s="231">
        <v>0</v>
      </c>
      <c r="T143" s="232">
        <f>S143*H143</f>
        <v>0</v>
      </c>
      <c r="AR143" s="23" t="s">
        <v>144</v>
      </c>
      <c r="AT143" s="23" t="s">
        <v>139</v>
      </c>
      <c r="AU143" s="23" t="s">
        <v>86</v>
      </c>
      <c r="AY143" s="23" t="s">
        <v>137</v>
      </c>
      <c r="BE143" s="233">
        <f>IF(N143="základní",J143,0)</f>
        <v>0</v>
      </c>
      <c r="BF143" s="233">
        <f>IF(N143="snížená",J143,0)</f>
        <v>0</v>
      </c>
      <c r="BG143" s="233">
        <f>IF(N143="zákl. přenesená",J143,0)</f>
        <v>0</v>
      </c>
      <c r="BH143" s="233">
        <f>IF(N143="sníž. přenesená",J143,0)</f>
        <v>0</v>
      </c>
      <c r="BI143" s="233">
        <f>IF(N143="nulová",J143,0)</f>
        <v>0</v>
      </c>
      <c r="BJ143" s="23" t="s">
        <v>84</v>
      </c>
      <c r="BK143" s="233">
        <f>ROUND(I143*H143,2)</f>
        <v>0</v>
      </c>
      <c r="BL143" s="23" t="s">
        <v>144</v>
      </c>
      <c r="BM143" s="23" t="s">
        <v>233</v>
      </c>
    </row>
    <row r="144" s="1" customFormat="1">
      <c r="B144" s="46"/>
      <c r="C144" s="74"/>
      <c r="D144" s="234" t="s">
        <v>146</v>
      </c>
      <c r="E144" s="74"/>
      <c r="F144" s="235" t="s">
        <v>234</v>
      </c>
      <c r="G144" s="74"/>
      <c r="H144" s="74"/>
      <c r="I144" s="192"/>
      <c r="J144" s="74"/>
      <c r="K144" s="74"/>
      <c r="L144" s="72"/>
      <c r="M144" s="236"/>
      <c r="N144" s="47"/>
      <c r="O144" s="47"/>
      <c r="P144" s="47"/>
      <c r="Q144" s="47"/>
      <c r="R144" s="47"/>
      <c r="S144" s="47"/>
      <c r="T144" s="95"/>
      <c r="AT144" s="23" t="s">
        <v>146</v>
      </c>
      <c r="AU144" s="23" t="s">
        <v>86</v>
      </c>
    </row>
    <row r="145" s="1" customFormat="1" ht="25.5" customHeight="1">
      <c r="B145" s="46"/>
      <c r="C145" s="222" t="s">
        <v>235</v>
      </c>
      <c r="D145" s="222" t="s">
        <v>139</v>
      </c>
      <c r="E145" s="223" t="s">
        <v>236</v>
      </c>
      <c r="F145" s="224" t="s">
        <v>237</v>
      </c>
      <c r="G145" s="225" t="s">
        <v>232</v>
      </c>
      <c r="H145" s="226">
        <v>4.9240000000000004</v>
      </c>
      <c r="I145" s="227"/>
      <c r="J145" s="228">
        <f>ROUND(I145*H145,2)</f>
        <v>0</v>
      </c>
      <c r="K145" s="224" t="s">
        <v>143</v>
      </c>
      <c r="L145" s="72"/>
      <c r="M145" s="229" t="s">
        <v>23</v>
      </c>
      <c r="N145" s="230" t="s">
        <v>47</v>
      </c>
      <c r="O145" s="47"/>
      <c r="P145" s="231">
        <f>O145*H145</f>
        <v>0</v>
      </c>
      <c r="Q145" s="231">
        <v>0</v>
      </c>
      <c r="R145" s="231">
        <f>Q145*H145</f>
        <v>0</v>
      </c>
      <c r="S145" s="231">
        <v>0</v>
      </c>
      <c r="T145" s="232">
        <f>S145*H145</f>
        <v>0</v>
      </c>
      <c r="AR145" s="23" t="s">
        <v>144</v>
      </c>
      <c r="AT145" s="23" t="s">
        <v>139</v>
      </c>
      <c r="AU145" s="23" t="s">
        <v>86</v>
      </c>
      <c r="AY145" s="23" t="s">
        <v>137</v>
      </c>
      <c r="BE145" s="233">
        <f>IF(N145="základní",J145,0)</f>
        <v>0</v>
      </c>
      <c r="BF145" s="233">
        <f>IF(N145="snížená",J145,0)</f>
        <v>0</v>
      </c>
      <c r="BG145" s="233">
        <f>IF(N145="zákl. přenesená",J145,0)</f>
        <v>0</v>
      </c>
      <c r="BH145" s="233">
        <f>IF(N145="sníž. přenesená",J145,0)</f>
        <v>0</v>
      </c>
      <c r="BI145" s="233">
        <f>IF(N145="nulová",J145,0)</f>
        <v>0</v>
      </c>
      <c r="BJ145" s="23" t="s">
        <v>84</v>
      </c>
      <c r="BK145" s="233">
        <f>ROUND(I145*H145,2)</f>
        <v>0</v>
      </c>
      <c r="BL145" s="23" t="s">
        <v>144</v>
      </c>
      <c r="BM145" s="23" t="s">
        <v>238</v>
      </c>
    </row>
    <row r="146" s="1" customFormat="1">
      <c r="B146" s="46"/>
      <c r="C146" s="74"/>
      <c r="D146" s="234" t="s">
        <v>146</v>
      </c>
      <c r="E146" s="74"/>
      <c r="F146" s="235" t="s">
        <v>239</v>
      </c>
      <c r="G146" s="74"/>
      <c r="H146" s="74"/>
      <c r="I146" s="192"/>
      <c r="J146" s="74"/>
      <c r="K146" s="74"/>
      <c r="L146" s="72"/>
      <c r="M146" s="236"/>
      <c r="N146" s="47"/>
      <c r="O146" s="47"/>
      <c r="P146" s="47"/>
      <c r="Q146" s="47"/>
      <c r="R146" s="47"/>
      <c r="S146" s="47"/>
      <c r="T146" s="95"/>
      <c r="AT146" s="23" t="s">
        <v>146</v>
      </c>
      <c r="AU146" s="23" t="s">
        <v>86</v>
      </c>
    </row>
    <row r="147" s="1" customFormat="1" ht="25.5" customHeight="1">
      <c r="B147" s="46"/>
      <c r="C147" s="222" t="s">
        <v>10</v>
      </c>
      <c r="D147" s="222" t="s">
        <v>139</v>
      </c>
      <c r="E147" s="223" t="s">
        <v>240</v>
      </c>
      <c r="F147" s="224" t="s">
        <v>241</v>
      </c>
      <c r="G147" s="225" t="s">
        <v>232</v>
      </c>
      <c r="H147" s="226">
        <v>49.240000000000002</v>
      </c>
      <c r="I147" s="227"/>
      <c r="J147" s="228">
        <f>ROUND(I147*H147,2)</f>
        <v>0</v>
      </c>
      <c r="K147" s="224" t="s">
        <v>143</v>
      </c>
      <c r="L147" s="72"/>
      <c r="M147" s="229" t="s">
        <v>23</v>
      </c>
      <c r="N147" s="230" t="s">
        <v>47</v>
      </c>
      <c r="O147" s="47"/>
      <c r="P147" s="231">
        <f>O147*H147</f>
        <v>0</v>
      </c>
      <c r="Q147" s="231">
        <v>0</v>
      </c>
      <c r="R147" s="231">
        <f>Q147*H147</f>
        <v>0</v>
      </c>
      <c r="S147" s="231">
        <v>0</v>
      </c>
      <c r="T147" s="232">
        <f>S147*H147</f>
        <v>0</v>
      </c>
      <c r="AR147" s="23" t="s">
        <v>144</v>
      </c>
      <c r="AT147" s="23" t="s">
        <v>139</v>
      </c>
      <c r="AU147" s="23" t="s">
        <v>86</v>
      </c>
      <c r="AY147" s="23" t="s">
        <v>137</v>
      </c>
      <c r="BE147" s="233">
        <f>IF(N147="základní",J147,0)</f>
        <v>0</v>
      </c>
      <c r="BF147" s="233">
        <f>IF(N147="snížená",J147,0)</f>
        <v>0</v>
      </c>
      <c r="BG147" s="233">
        <f>IF(N147="zákl. přenesená",J147,0)</f>
        <v>0</v>
      </c>
      <c r="BH147" s="233">
        <f>IF(N147="sníž. přenesená",J147,0)</f>
        <v>0</v>
      </c>
      <c r="BI147" s="233">
        <f>IF(N147="nulová",J147,0)</f>
        <v>0</v>
      </c>
      <c r="BJ147" s="23" t="s">
        <v>84</v>
      </c>
      <c r="BK147" s="233">
        <f>ROUND(I147*H147,2)</f>
        <v>0</v>
      </c>
      <c r="BL147" s="23" t="s">
        <v>144</v>
      </c>
      <c r="BM147" s="23" t="s">
        <v>242</v>
      </c>
    </row>
    <row r="148" s="1" customFormat="1">
      <c r="B148" s="46"/>
      <c r="C148" s="74"/>
      <c r="D148" s="234" t="s">
        <v>146</v>
      </c>
      <c r="E148" s="74"/>
      <c r="F148" s="235" t="s">
        <v>239</v>
      </c>
      <c r="G148" s="74"/>
      <c r="H148" s="74"/>
      <c r="I148" s="192"/>
      <c r="J148" s="74"/>
      <c r="K148" s="74"/>
      <c r="L148" s="72"/>
      <c r="M148" s="236"/>
      <c r="N148" s="47"/>
      <c r="O148" s="47"/>
      <c r="P148" s="47"/>
      <c r="Q148" s="47"/>
      <c r="R148" s="47"/>
      <c r="S148" s="47"/>
      <c r="T148" s="95"/>
      <c r="AT148" s="23" t="s">
        <v>146</v>
      </c>
      <c r="AU148" s="23" t="s">
        <v>86</v>
      </c>
    </row>
    <row r="149" s="12" customFormat="1">
      <c r="B149" s="247"/>
      <c r="C149" s="248"/>
      <c r="D149" s="234" t="s">
        <v>148</v>
      </c>
      <c r="E149" s="248"/>
      <c r="F149" s="250" t="s">
        <v>243</v>
      </c>
      <c r="G149" s="248"/>
      <c r="H149" s="251">
        <v>49.240000000000002</v>
      </c>
      <c r="I149" s="252"/>
      <c r="J149" s="248"/>
      <c r="K149" s="248"/>
      <c r="L149" s="253"/>
      <c r="M149" s="254"/>
      <c r="N149" s="255"/>
      <c r="O149" s="255"/>
      <c r="P149" s="255"/>
      <c r="Q149" s="255"/>
      <c r="R149" s="255"/>
      <c r="S149" s="255"/>
      <c r="T149" s="256"/>
      <c r="AT149" s="257" t="s">
        <v>148</v>
      </c>
      <c r="AU149" s="257" t="s">
        <v>86</v>
      </c>
      <c r="AV149" s="12" t="s">
        <v>86</v>
      </c>
      <c r="AW149" s="12" t="s">
        <v>6</v>
      </c>
      <c r="AX149" s="12" t="s">
        <v>84</v>
      </c>
      <c r="AY149" s="257" t="s">
        <v>137</v>
      </c>
    </row>
    <row r="150" s="1" customFormat="1" ht="38.25" customHeight="1">
      <c r="B150" s="46"/>
      <c r="C150" s="222" t="s">
        <v>244</v>
      </c>
      <c r="D150" s="222" t="s">
        <v>139</v>
      </c>
      <c r="E150" s="223" t="s">
        <v>245</v>
      </c>
      <c r="F150" s="224" t="s">
        <v>246</v>
      </c>
      <c r="G150" s="225" t="s">
        <v>232</v>
      </c>
      <c r="H150" s="226">
        <v>4.9240000000000004</v>
      </c>
      <c r="I150" s="227"/>
      <c r="J150" s="228">
        <f>ROUND(I150*H150,2)</f>
        <v>0</v>
      </c>
      <c r="K150" s="224" t="s">
        <v>143</v>
      </c>
      <c r="L150" s="72"/>
      <c r="M150" s="229" t="s">
        <v>23</v>
      </c>
      <c r="N150" s="230" t="s">
        <v>47</v>
      </c>
      <c r="O150" s="47"/>
      <c r="P150" s="231">
        <f>O150*H150</f>
        <v>0</v>
      </c>
      <c r="Q150" s="231">
        <v>0</v>
      </c>
      <c r="R150" s="231">
        <f>Q150*H150</f>
        <v>0</v>
      </c>
      <c r="S150" s="231">
        <v>0</v>
      </c>
      <c r="T150" s="232">
        <f>S150*H150</f>
        <v>0</v>
      </c>
      <c r="AR150" s="23" t="s">
        <v>144</v>
      </c>
      <c r="AT150" s="23" t="s">
        <v>139</v>
      </c>
      <c r="AU150" s="23" t="s">
        <v>86</v>
      </c>
      <c r="AY150" s="23" t="s">
        <v>137</v>
      </c>
      <c r="BE150" s="233">
        <f>IF(N150="základní",J150,0)</f>
        <v>0</v>
      </c>
      <c r="BF150" s="233">
        <f>IF(N150="snížená",J150,0)</f>
        <v>0</v>
      </c>
      <c r="BG150" s="233">
        <f>IF(N150="zákl. přenesená",J150,0)</f>
        <v>0</v>
      </c>
      <c r="BH150" s="233">
        <f>IF(N150="sníž. přenesená",J150,0)</f>
        <v>0</v>
      </c>
      <c r="BI150" s="233">
        <f>IF(N150="nulová",J150,0)</f>
        <v>0</v>
      </c>
      <c r="BJ150" s="23" t="s">
        <v>84</v>
      </c>
      <c r="BK150" s="233">
        <f>ROUND(I150*H150,2)</f>
        <v>0</v>
      </c>
      <c r="BL150" s="23" t="s">
        <v>144</v>
      </c>
      <c r="BM150" s="23" t="s">
        <v>247</v>
      </c>
    </row>
    <row r="151" s="1" customFormat="1">
      <c r="B151" s="46"/>
      <c r="C151" s="74"/>
      <c r="D151" s="234" t="s">
        <v>146</v>
      </c>
      <c r="E151" s="74"/>
      <c r="F151" s="235" t="s">
        <v>248</v>
      </c>
      <c r="G151" s="74"/>
      <c r="H151" s="74"/>
      <c r="I151" s="192"/>
      <c r="J151" s="74"/>
      <c r="K151" s="74"/>
      <c r="L151" s="72"/>
      <c r="M151" s="236"/>
      <c r="N151" s="47"/>
      <c r="O151" s="47"/>
      <c r="P151" s="47"/>
      <c r="Q151" s="47"/>
      <c r="R151" s="47"/>
      <c r="S151" s="47"/>
      <c r="T151" s="95"/>
      <c r="AT151" s="23" t="s">
        <v>146</v>
      </c>
      <c r="AU151" s="23" t="s">
        <v>86</v>
      </c>
    </row>
    <row r="152" s="1" customFormat="1" ht="25.5" customHeight="1">
      <c r="B152" s="46"/>
      <c r="C152" s="222" t="s">
        <v>249</v>
      </c>
      <c r="D152" s="222" t="s">
        <v>139</v>
      </c>
      <c r="E152" s="223" t="s">
        <v>250</v>
      </c>
      <c r="F152" s="224" t="s">
        <v>251</v>
      </c>
      <c r="G152" s="225" t="s">
        <v>252</v>
      </c>
      <c r="H152" s="226">
        <v>1</v>
      </c>
      <c r="I152" s="227"/>
      <c r="J152" s="228">
        <f>ROUND(I152*H152,2)</f>
        <v>0</v>
      </c>
      <c r="K152" s="224" t="s">
        <v>23</v>
      </c>
      <c r="L152" s="72"/>
      <c r="M152" s="229" t="s">
        <v>23</v>
      </c>
      <c r="N152" s="230" t="s">
        <v>47</v>
      </c>
      <c r="O152" s="47"/>
      <c r="P152" s="231">
        <f>O152*H152</f>
        <v>0</v>
      </c>
      <c r="Q152" s="231">
        <v>0</v>
      </c>
      <c r="R152" s="231">
        <f>Q152*H152</f>
        <v>0</v>
      </c>
      <c r="S152" s="231">
        <v>0</v>
      </c>
      <c r="T152" s="232">
        <f>S152*H152</f>
        <v>0</v>
      </c>
      <c r="AR152" s="23" t="s">
        <v>144</v>
      </c>
      <c r="AT152" s="23" t="s">
        <v>139</v>
      </c>
      <c r="AU152" s="23" t="s">
        <v>86</v>
      </c>
      <c r="AY152" s="23" t="s">
        <v>137</v>
      </c>
      <c r="BE152" s="233">
        <f>IF(N152="základní",J152,0)</f>
        <v>0</v>
      </c>
      <c r="BF152" s="233">
        <f>IF(N152="snížená",J152,0)</f>
        <v>0</v>
      </c>
      <c r="BG152" s="233">
        <f>IF(N152="zákl. přenesená",J152,0)</f>
        <v>0</v>
      </c>
      <c r="BH152" s="233">
        <f>IF(N152="sníž. přenesená",J152,0)</f>
        <v>0</v>
      </c>
      <c r="BI152" s="233">
        <f>IF(N152="nulová",J152,0)</f>
        <v>0</v>
      </c>
      <c r="BJ152" s="23" t="s">
        <v>84</v>
      </c>
      <c r="BK152" s="233">
        <f>ROUND(I152*H152,2)</f>
        <v>0</v>
      </c>
      <c r="BL152" s="23" t="s">
        <v>144</v>
      </c>
      <c r="BM152" s="23" t="s">
        <v>253</v>
      </c>
    </row>
    <row r="153" s="10" customFormat="1" ht="29.88" customHeight="1">
      <c r="B153" s="206"/>
      <c r="C153" s="207"/>
      <c r="D153" s="208" t="s">
        <v>75</v>
      </c>
      <c r="E153" s="220" t="s">
        <v>254</v>
      </c>
      <c r="F153" s="220" t="s">
        <v>255</v>
      </c>
      <c r="G153" s="207"/>
      <c r="H153" s="207"/>
      <c r="I153" s="210"/>
      <c r="J153" s="221">
        <f>BK153</f>
        <v>0</v>
      </c>
      <c r="K153" s="207"/>
      <c r="L153" s="212"/>
      <c r="M153" s="213"/>
      <c r="N153" s="214"/>
      <c r="O153" s="214"/>
      <c r="P153" s="215">
        <f>SUM(P154:P155)</f>
        <v>0</v>
      </c>
      <c r="Q153" s="214"/>
      <c r="R153" s="215">
        <f>SUM(R154:R155)</f>
        <v>0</v>
      </c>
      <c r="S153" s="214"/>
      <c r="T153" s="216">
        <f>SUM(T154:T155)</f>
        <v>0</v>
      </c>
      <c r="AR153" s="217" t="s">
        <v>84</v>
      </c>
      <c r="AT153" s="218" t="s">
        <v>75</v>
      </c>
      <c r="AU153" s="218" t="s">
        <v>84</v>
      </c>
      <c r="AY153" s="217" t="s">
        <v>137</v>
      </c>
      <c r="BK153" s="219">
        <f>SUM(BK154:BK155)</f>
        <v>0</v>
      </c>
    </row>
    <row r="154" s="1" customFormat="1" ht="38.25" customHeight="1">
      <c r="B154" s="46"/>
      <c r="C154" s="222" t="s">
        <v>226</v>
      </c>
      <c r="D154" s="222" t="s">
        <v>139</v>
      </c>
      <c r="E154" s="223" t="s">
        <v>256</v>
      </c>
      <c r="F154" s="224" t="s">
        <v>257</v>
      </c>
      <c r="G154" s="225" t="s">
        <v>232</v>
      </c>
      <c r="H154" s="226">
        <v>0.40300000000000002</v>
      </c>
      <c r="I154" s="227"/>
      <c r="J154" s="228">
        <f>ROUND(I154*H154,2)</f>
        <v>0</v>
      </c>
      <c r="K154" s="224" t="s">
        <v>143</v>
      </c>
      <c r="L154" s="72"/>
      <c r="M154" s="229" t="s">
        <v>23</v>
      </c>
      <c r="N154" s="230" t="s">
        <v>47</v>
      </c>
      <c r="O154" s="47"/>
      <c r="P154" s="231">
        <f>O154*H154</f>
        <v>0</v>
      </c>
      <c r="Q154" s="231">
        <v>0</v>
      </c>
      <c r="R154" s="231">
        <f>Q154*H154</f>
        <v>0</v>
      </c>
      <c r="S154" s="231">
        <v>0</v>
      </c>
      <c r="T154" s="232">
        <f>S154*H154</f>
        <v>0</v>
      </c>
      <c r="AR154" s="23" t="s">
        <v>144</v>
      </c>
      <c r="AT154" s="23" t="s">
        <v>139</v>
      </c>
      <c r="AU154" s="23" t="s">
        <v>86</v>
      </c>
      <c r="AY154" s="23" t="s">
        <v>137</v>
      </c>
      <c r="BE154" s="233">
        <f>IF(N154="základní",J154,0)</f>
        <v>0</v>
      </c>
      <c r="BF154" s="233">
        <f>IF(N154="snížená",J154,0)</f>
        <v>0</v>
      </c>
      <c r="BG154" s="233">
        <f>IF(N154="zákl. přenesená",J154,0)</f>
        <v>0</v>
      </c>
      <c r="BH154" s="233">
        <f>IF(N154="sníž. přenesená",J154,0)</f>
        <v>0</v>
      </c>
      <c r="BI154" s="233">
        <f>IF(N154="nulová",J154,0)</f>
        <v>0</v>
      </c>
      <c r="BJ154" s="23" t="s">
        <v>84</v>
      </c>
      <c r="BK154" s="233">
        <f>ROUND(I154*H154,2)</f>
        <v>0</v>
      </c>
      <c r="BL154" s="23" t="s">
        <v>144</v>
      </c>
      <c r="BM154" s="23" t="s">
        <v>258</v>
      </c>
    </row>
    <row r="155" s="1" customFormat="1">
      <c r="B155" s="46"/>
      <c r="C155" s="74"/>
      <c r="D155" s="234" t="s">
        <v>146</v>
      </c>
      <c r="E155" s="74"/>
      <c r="F155" s="235" t="s">
        <v>259</v>
      </c>
      <c r="G155" s="74"/>
      <c r="H155" s="74"/>
      <c r="I155" s="192"/>
      <c r="J155" s="74"/>
      <c r="K155" s="74"/>
      <c r="L155" s="72"/>
      <c r="M155" s="236"/>
      <c r="N155" s="47"/>
      <c r="O155" s="47"/>
      <c r="P155" s="47"/>
      <c r="Q155" s="47"/>
      <c r="R155" s="47"/>
      <c r="S155" s="47"/>
      <c r="T155" s="95"/>
      <c r="AT155" s="23" t="s">
        <v>146</v>
      </c>
      <c r="AU155" s="23" t="s">
        <v>86</v>
      </c>
    </row>
    <row r="156" s="10" customFormat="1" ht="37.44" customHeight="1">
      <c r="B156" s="206"/>
      <c r="C156" s="207"/>
      <c r="D156" s="208" t="s">
        <v>75</v>
      </c>
      <c r="E156" s="209" t="s">
        <v>260</v>
      </c>
      <c r="F156" s="209" t="s">
        <v>261</v>
      </c>
      <c r="G156" s="207"/>
      <c r="H156" s="207"/>
      <c r="I156" s="210"/>
      <c r="J156" s="211">
        <f>BK156</f>
        <v>0</v>
      </c>
      <c r="K156" s="207"/>
      <c r="L156" s="212"/>
      <c r="M156" s="213"/>
      <c r="N156" s="214"/>
      <c r="O156" s="214"/>
      <c r="P156" s="215">
        <f>P157+P185+P232+P254+P259+P281</f>
        <v>0</v>
      </c>
      <c r="Q156" s="214"/>
      <c r="R156" s="215">
        <f>R157+R185+R232+R254+R259+R281</f>
        <v>3.9315833664399999</v>
      </c>
      <c r="S156" s="214"/>
      <c r="T156" s="216">
        <f>T157+T185+T232+T254+T259+T281</f>
        <v>3.6987961</v>
      </c>
      <c r="AR156" s="217" t="s">
        <v>84</v>
      </c>
      <c r="AT156" s="218" t="s">
        <v>75</v>
      </c>
      <c r="AU156" s="218" t="s">
        <v>76</v>
      </c>
      <c r="AY156" s="217" t="s">
        <v>137</v>
      </c>
      <c r="BK156" s="219">
        <f>BK157+BK185+BK232+BK254+BK259+BK281</f>
        <v>0</v>
      </c>
    </row>
    <row r="157" s="10" customFormat="1" ht="19.92" customHeight="1">
      <c r="B157" s="206"/>
      <c r="C157" s="207"/>
      <c r="D157" s="208" t="s">
        <v>75</v>
      </c>
      <c r="E157" s="220" t="s">
        <v>262</v>
      </c>
      <c r="F157" s="220" t="s">
        <v>263</v>
      </c>
      <c r="G157" s="207"/>
      <c r="H157" s="207"/>
      <c r="I157" s="210"/>
      <c r="J157" s="221">
        <f>BK157</f>
        <v>0</v>
      </c>
      <c r="K157" s="207"/>
      <c r="L157" s="212"/>
      <c r="M157" s="213"/>
      <c r="N157" s="214"/>
      <c r="O157" s="214"/>
      <c r="P157" s="215">
        <f>SUM(P158:P184)</f>
        <v>0</v>
      </c>
      <c r="Q157" s="214"/>
      <c r="R157" s="215">
        <f>SUM(R158:R184)</f>
        <v>1.0095004700000001</v>
      </c>
      <c r="S157" s="214"/>
      <c r="T157" s="216">
        <f>SUM(T158:T184)</f>
        <v>0.94331000000000009</v>
      </c>
      <c r="AR157" s="217" t="s">
        <v>84</v>
      </c>
      <c r="AT157" s="218" t="s">
        <v>75</v>
      </c>
      <c r="AU157" s="218" t="s">
        <v>84</v>
      </c>
      <c r="AY157" s="217" t="s">
        <v>137</v>
      </c>
      <c r="BK157" s="219">
        <f>SUM(BK158:BK184)</f>
        <v>0</v>
      </c>
    </row>
    <row r="158" s="1" customFormat="1" ht="38.25" customHeight="1">
      <c r="B158" s="46"/>
      <c r="C158" s="222" t="s">
        <v>264</v>
      </c>
      <c r="D158" s="222" t="s">
        <v>139</v>
      </c>
      <c r="E158" s="223" t="s">
        <v>265</v>
      </c>
      <c r="F158" s="224" t="s">
        <v>266</v>
      </c>
      <c r="G158" s="225" t="s">
        <v>153</v>
      </c>
      <c r="H158" s="226">
        <v>1.8</v>
      </c>
      <c r="I158" s="227"/>
      <c r="J158" s="228">
        <f>ROUND(I158*H158,2)</f>
        <v>0</v>
      </c>
      <c r="K158" s="224" t="s">
        <v>143</v>
      </c>
      <c r="L158" s="72"/>
      <c r="M158" s="229" t="s">
        <v>23</v>
      </c>
      <c r="N158" s="230" t="s">
        <v>47</v>
      </c>
      <c r="O158" s="47"/>
      <c r="P158" s="231">
        <f>O158*H158</f>
        <v>0</v>
      </c>
      <c r="Q158" s="231">
        <v>0.00189</v>
      </c>
      <c r="R158" s="231">
        <f>Q158*H158</f>
        <v>0.0034020000000000001</v>
      </c>
      <c r="S158" s="231">
        <v>0</v>
      </c>
      <c r="T158" s="232">
        <f>S158*H158</f>
        <v>0</v>
      </c>
      <c r="AR158" s="23" t="s">
        <v>144</v>
      </c>
      <c r="AT158" s="23" t="s">
        <v>139</v>
      </c>
      <c r="AU158" s="23" t="s">
        <v>86</v>
      </c>
      <c r="AY158" s="23" t="s">
        <v>137</v>
      </c>
      <c r="BE158" s="233">
        <f>IF(N158="základní",J158,0)</f>
        <v>0</v>
      </c>
      <c r="BF158" s="233">
        <f>IF(N158="snížená",J158,0)</f>
        <v>0</v>
      </c>
      <c r="BG158" s="233">
        <f>IF(N158="zákl. přenesená",J158,0)</f>
        <v>0</v>
      </c>
      <c r="BH158" s="233">
        <f>IF(N158="sníž. přenesená",J158,0)</f>
        <v>0</v>
      </c>
      <c r="BI158" s="233">
        <f>IF(N158="nulová",J158,0)</f>
        <v>0</v>
      </c>
      <c r="BJ158" s="23" t="s">
        <v>84</v>
      </c>
      <c r="BK158" s="233">
        <f>ROUND(I158*H158,2)</f>
        <v>0</v>
      </c>
      <c r="BL158" s="23" t="s">
        <v>144</v>
      </c>
      <c r="BM158" s="23" t="s">
        <v>267</v>
      </c>
    </row>
    <row r="159" s="1" customFormat="1">
      <c r="B159" s="46"/>
      <c r="C159" s="74"/>
      <c r="D159" s="234" t="s">
        <v>146</v>
      </c>
      <c r="E159" s="74"/>
      <c r="F159" s="235" t="s">
        <v>268</v>
      </c>
      <c r="G159" s="74"/>
      <c r="H159" s="74"/>
      <c r="I159" s="192"/>
      <c r="J159" s="74"/>
      <c r="K159" s="74"/>
      <c r="L159" s="72"/>
      <c r="M159" s="236"/>
      <c r="N159" s="47"/>
      <c r="O159" s="47"/>
      <c r="P159" s="47"/>
      <c r="Q159" s="47"/>
      <c r="R159" s="47"/>
      <c r="S159" s="47"/>
      <c r="T159" s="95"/>
      <c r="AT159" s="23" t="s">
        <v>146</v>
      </c>
      <c r="AU159" s="23" t="s">
        <v>86</v>
      </c>
    </row>
    <row r="160" s="11" customFormat="1">
      <c r="B160" s="237"/>
      <c r="C160" s="238"/>
      <c r="D160" s="234" t="s">
        <v>148</v>
      </c>
      <c r="E160" s="239" t="s">
        <v>23</v>
      </c>
      <c r="F160" s="240" t="s">
        <v>269</v>
      </c>
      <c r="G160" s="238"/>
      <c r="H160" s="239" t="s">
        <v>23</v>
      </c>
      <c r="I160" s="241"/>
      <c r="J160" s="238"/>
      <c r="K160" s="238"/>
      <c r="L160" s="242"/>
      <c r="M160" s="243"/>
      <c r="N160" s="244"/>
      <c r="O160" s="244"/>
      <c r="P160" s="244"/>
      <c r="Q160" s="244"/>
      <c r="R160" s="244"/>
      <c r="S160" s="244"/>
      <c r="T160" s="245"/>
      <c r="AT160" s="246" t="s">
        <v>148</v>
      </c>
      <c r="AU160" s="246" t="s">
        <v>86</v>
      </c>
      <c r="AV160" s="11" t="s">
        <v>84</v>
      </c>
      <c r="AW160" s="11" t="s">
        <v>39</v>
      </c>
      <c r="AX160" s="11" t="s">
        <v>76</v>
      </c>
      <c r="AY160" s="246" t="s">
        <v>137</v>
      </c>
    </row>
    <row r="161" s="12" customFormat="1">
      <c r="B161" s="247"/>
      <c r="C161" s="248"/>
      <c r="D161" s="234" t="s">
        <v>148</v>
      </c>
      <c r="E161" s="249" t="s">
        <v>23</v>
      </c>
      <c r="F161" s="250" t="s">
        <v>270</v>
      </c>
      <c r="G161" s="248"/>
      <c r="H161" s="251">
        <v>1.8</v>
      </c>
      <c r="I161" s="252"/>
      <c r="J161" s="248"/>
      <c r="K161" s="248"/>
      <c r="L161" s="253"/>
      <c r="M161" s="254"/>
      <c r="N161" s="255"/>
      <c r="O161" s="255"/>
      <c r="P161" s="255"/>
      <c r="Q161" s="255"/>
      <c r="R161" s="255"/>
      <c r="S161" s="255"/>
      <c r="T161" s="256"/>
      <c r="AT161" s="257" t="s">
        <v>148</v>
      </c>
      <c r="AU161" s="257" t="s">
        <v>86</v>
      </c>
      <c r="AV161" s="12" t="s">
        <v>86</v>
      </c>
      <c r="AW161" s="12" t="s">
        <v>39</v>
      </c>
      <c r="AX161" s="12" t="s">
        <v>84</v>
      </c>
      <c r="AY161" s="257" t="s">
        <v>137</v>
      </c>
    </row>
    <row r="162" s="1" customFormat="1" ht="38.25" customHeight="1">
      <c r="B162" s="46"/>
      <c r="C162" s="222" t="s">
        <v>271</v>
      </c>
      <c r="D162" s="222" t="s">
        <v>139</v>
      </c>
      <c r="E162" s="223" t="s">
        <v>272</v>
      </c>
      <c r="F162" s="224" t="s">
        <v>273</v>
      </c>
      <c r="G162" s="225" t="s">
        <v>223</v>
      </c>
      <c r="H162" s="226">
        <v>10</v>
      </c>
      <c r="I162" s="227"/>
      <c r="J162" s="228">
        <f>ROUND(I162*H162,2)</f>
        <v>0</v>
      </c>
      <c r="K162" s="224" t="s">
        <v>143</v>
      </c>
      <c r="L162" s="72"/>
      <c r="M162" s="229" t="s">
        <v>23</v>
      </c>
      <c r="N162" s="230" t="s">
        <v>47</v>
      </c>
      <c r="O162" s="47"/>
      <c r="P162" s="231">
        <f>O162*H162</f>
        <v>0</v>
      </c>
      <c r="Q162" s="231">
        <v>0</v>
      </c>
      <c r="R162" s="231">
        <f>Q162*H162</f>
        <v>0</v>
      </c>
      <c r="S162" s="231">
        <v>0.012319999999999999</v>
      </c>
      <c r="T162" s="232">
        <f>S162*H162</f>
        <v>0.12319999999999999</v>
      </c>
      <c r="AR162" s="23" t="s">
        <v>144</v>
      </c>
      <c r="AT162" s="23" t="s">
        <v>139</v>
      </c>
      <c r="AU162" s="23" t="s">
        <v>86</v>
      </c>
      <c r="AY162" s="23" t="s">
        <v>137</v>
      </c>
      <c r="BE162" s="233">
        <f>IF(N162="základní",J162,0)</f>
        <v>0</v>
      </c>
      <c r="BF162" s="233">
        <f>IF(N162="snížená",J162,0)</f>
        <v>0</v>
      </c>
      <c r="BG162" s="233">
        <f>IF(N162="zákl. přenesená",J162,0)</f>
        <v>0</v>
      </c>
      <c r="BH162" s="233">
        <f>IF(N162="sníž. přenesená",J162,0)</f>
        <v>0</v>
      </c>
      <c r="BI162" s="233">
        <f>IF(N162="nulová",J162,0)</f>
        <v>0</v>
      </c>
      <c r="BJ162" s="23" t="s">
        <v>84</v>
      </c>
      <c r="BK162" s="233">
        <f>ROUND(I162*H162,2)</f>
        <v>0</v>
      </c>
      <c r="BL162" s="23" t="s">
        <v>144</v>
      </c>
      <c r="BM162" s="23" t="s">
        <v>274</v>
      </c>
    </row>
    <row r="163" s="1" customFormat="1">
      <c r="B163" s="46"/>
      <c r="C163" s="74"/>
      <c r="D163" s="234" t="s">
        <v>146</v>
      </c>
      <c r="E163" s="74"/>
      <c r="F163" s="235" t="s">
        <v>275</v>
      </c>
      <c r="G163" s="74"/>
      <c r="H163" s="74"/>
      <c r="I163" s="192"/>
      <c r="J163" s="74"/>
      <c r="K163" s="74"/>
      <c r="L163" s="72"/>
      <c r="M163" s="236"/>
      <c r="N163" s="47"/>
      <c r="O163" s="47"/>
      <c r="P163" s="47"/>
      <c r="Q163" s="47"/>
      <c r="R163" s="47"/>
      <c r="S163" s="47"/>
      <c r="T163" s="95"/>
      <c r="AT163" s="23" t="s">
        <v>146</v>
      </c>
      <c r="AU163" s="23" t="s">
        <v>86</v>
      </c>
    </row>
    <row r="164" s="11" customFormat="1">
      <c r="B164" s="237"/>
      <c r="C164" s="238"/>
      <c r="D164" s="234" t="s">
        <v>148</v>
      </c>
      <c r="E164" s="239" t="s">
        <v>23</v>
      </c>
      <c r="F164" s="240" t="s">
        <v>276</v>
      </c>
      <c r="G164" s="238"/>
      <c r="H164" s="239" t="s">
        <v>23</v>
      </c>
      <c r="I164" s="241"/>
      <c r="J164" s="238"/>
      <c r="K164" s="238"/>
      <c r="L164" s="242"/>
      <c r="M164" s="243"/>
      <c r="N164" s="244"/>
      <c r="O164" s="244"/>
      <c r="P164" s="244"/>
      <c r="Q164" s="244"/>
      <c r="R164" s="244"/>
      <c r="S164" s="244"/>
      <c r="T164" s="245"/>
      <c r="AT164" s="246" t="s">
        <v>148</v>
      </c>
      <c r="AU164" s="246" t="s">
        <v>86</v>
      </c>
      <c r="AV164" s="11" t="s">
        <v>84</v>
      </c>
      <c r="AW164" s="11" t="s">
        <v>39</v>
      </c>
      <c r="AX164" s="11" t="s">
        <v>76</v>
      </c>
      <c r="AY164" s="246" t="s">
        <v>137</v>
      </c>
    </row>
    <row r="165" s="12" customFormat="1">
      <c r="B165" s="247"/>
      <c r="C165" s="248"/>
      <c r="D165" s="234" t="s">
        <v>148</v>
      </c>
      <c r="E165" s="249" t="s">
        <v>23</v>
      </c>
      <c r="F165" s="250" t="s">
        <v>204</v>
      </c>
      <c r="G165" s="248"/>
      <c r="H165" s="251">
        <v>10</v>
      </c>
      <c r="I165" s="252"/>
      <c r="J165" s="248"/>
      <c r="K165" s="248"/>
      <c r="L165" s="253"/>
      <c r="M165" s="254"/>
      <c r="N165" s="255"/>
      <c r="O165" s="255"/>
      <c r="P165" s="255"/>
      <c r="Q165" s="255"/>
      <c r="R165" s="255"/>
      <c r="S165" s="255"/>
      <c r="T165" s="256"/>
      <c r="AT165" s="257" t="s">
        <v>148</v>
      </c>
      <c r="AU165" s="257" t="s">
        <v>86</v>
      </c>
      <c r="AV165" s="12" t="s">
        <v>86</v>
      </c>
      <c r="AW165" s="12" t="s">
        <v>39</v>
      </c>
      <c r="AX165" s="12" t="s">
        <v>84</v>
      </c>
      <c r="AY165" s="257" t="s">
        <v>137</v>
      </c>
    </row>
    <row r="166" s="1" customFormat="1" ht="38.25" customHeight="1">
      <c r="B166" s="46"/>
      <c r="C166" s="222" t="s">
        <v>9</v>
      </c>
      <c r="D166" s="222" t="s">
        <v>139</v>
      </c>
      <c r="E166" s="223" t="s">
        <v>277</v>
      </c>
      <c r="F166" s="224" t="s">
        <v>278</v>
      </c>
      <c r="G166" s="225" t="s">
        <v>223</v>
      </c>
      <c r="H166" s="226">
        <v>6</v>
      </c>
      <c r="I166" s="227"/>
      <c r="J166" s="228">
        <f>ROUND(I166*H166,2)</f>
        <v>0</v>
      </c>
      <c r="K166" s="224" t="s">
        <v>143</v>
      </c>
      <c r="L166" s="72"/>
      <c r="M166" s="229" t="s">
        <v>23</v>
      </c>
      <c r="N166" s="230" t="s">
        <v>47</v>
      </c>
      <c r="O166" s="47"/>
      <c r="P166" s="231">
        <f>O166*H166</f>
        <v>0</v>
      </c>
      <c r="Q166" s="231">
        <v>0</v>
      </c>
      <c r="R166" s="231">
        <f>Q166*H166</f>
        <v>0</v>
      </c>
      <c r="S166" s="231">
        <v>0.024750000000000001</v>
      </c>
      <c r="T166" s="232">
        <f>S166*H166</f>
        <v>0.14850000000000002</v>
      </c>
      <c r="AR166" s="23" t="s">
        <v>144</v>
      </c>
      <c r="AT166" s="23" t="s">
        <v>139</v>
      </c>
      <c r="AU166" s="23" t="s">
        <v>86</v>
      </c>
      <c r="AY166" s="23" t="s">
        <v>137</v>
      </c>
      <c r="BE166" s="233">
        <f>IF(N166="základní",J166,0)</f>
        <v>0</v>
      </c>
      <c r="BF166" s="233">
        <f>IF(N166="snížená",J166,0)</f>
        <v>0</v>
      </c>
      <c r="BG166" s="233">
        <f>IF(N166="zákl. přenesená",J166,0)</f>
        <v>0</v>
      </c>
      <c r="BH166" s="233">
        <f>IF(N166="sníž. přenesená",J166,0)</f>
        <v>0</v>
      </c>
      <c r="BI166" s="233">
        <f>IF(N166="nulová",J166,0)</f>
        <v>0</v>
      </c>
      <c r="BJ166" s="23" t="s">
        <v>84</v>
      </c>
      <c r="BK166" s="233">
        <f>ROUND(I166*H166,2)</f>
        <v>0</v>
      </c>
      <c r="BL166" s="23" t="s">
        <v>144</v>
      </c>
      <c r="BM166" s="23" t="s">
        <v>279</v>
      </c>
    </row>
    <row r="167" s="1" customFormat="1">
      <c r="B167" s="46"/>
      <c r="C167" s="74"/>
      <c r="D167" s="234" t="s">
        <v>146</v>
      </c>
      <c r="E167" s="74"/>
      <c r="F167" s="235" t="s">
        <v>275</v>
      </c>
      <c r="G167" s="74"/>
      <c r="H167" s="74"/>
      <c r="I167" s="192"/>
      <c r="J167" s="74"/>
      <c r="K167" s="74"/>
      <c r="L167" s="72"/>
      <c r="M167" s="236"/>
      <c r="N167" s="47"/>
      <c r="O167" s="47"/>
      <c r="P167" s="47"/>
      <c r="Q167" s="47"/>
      <c r="R167" s="47"/>
      <c r="S167" s="47"/>
      <c r="T167" s="95"/>
      <c r="AT167" s="23" t="s">
        <v>146</v>
      </c>
      <c r="AU167" s="23" t="s">
        <v>86</v>
      </c>
    </row>
    <row r="168" s="11" customFormat="1">
      <c r="B168" s="237"/>
      <c r="C168" s="238"/>
      <c r="D168" s="234" t="s">
        <v>148</v>
      </c>
      <c r="E168" s="239" t="s">
        <v>23</v>
      </c>
      <c r="F168" s="240" t="s">
        <v>276</v>
      </c>
      <c r="G168" s="238"/>
      <c r="H168" s="239" t="s">
        <v>23</v>
      </c>
      <c r="I168" s="241"/>
      <c r="J168" s="238"/>
      <c r="K168" s="238"/>
      <c r="L168" s="242"/>
      <c r="M168" s="243"/>
      <c r="N168" s="244"/>
      <c r="O168" s="244"/>
      <c r="P168" s="244"/>
      <c r="Q168" s="244"/>
      <c r="R168" s="244"/>
      <c r="S168" s="244"/>
      <c r="T168" s="245"/>
      <c r="AT168" s="246" t="s">
        <v>148</v>
      </c>
      <c r="AU168" s="246" t="s">
        <v>86</v>
      </c>
      <c r="AV168" s="11" t="s">
        <v>84</v>
      </c>
      <c r="AW168" s="11" t="s">
        <v>39</v>
      </c>
      <c r="AX168" s="11" t="s">
        <v>76</v>
      </c>
      <c r="AY168" s="246" t="s">
        <v>137</v>
      </c>
    </row>
    <row r="169" s="12" customFormat="1">
      <c r="B169" s="247"/>
      <c r="C169" s="248"/>
      <c r="D169" s="234" t="s">
        <v>148</v>
      </c>
      <c r="E169" s="249" t="s">
        <v>23</v>
      </c>
      <c r="F169" s="250" t="s">
        <v>177</v>
      </c>
      <c r="G169" s="248"/>
      <c r="H169" s="251">
        <v>6</v>
      </c>
      <c r="I169" s="252"/>
      <c r="J169" s="248"/>
      <c r="K169" s="248"/>
      <c r="L169" s="253"/>
      <c r="M169" s="254"/>
      <c r="N169" s="255"/>
      <c r="O169" s="255"/>
      <c r="P169" s="255"/>
      <c r="Q169" s="255"/>
      <c r="R169" s="255"/>
      <c r="S169" s="255"/>
      <c r="T169" s="256"/>
      <c r="AT169" s="257" t="s">
        <v>148</v>
      </c>
      <c r="AU169" s="257" t="s">
        <v>86</v>
      </c>
      <c r="AV169" s="12" t="s">
        <v>86</v>
      </c>
      <c r="AW169" s="12" t="s">
        <v>39</v>
      </c>
      <c r="AX169" s="12" t="s">
        <v>84</v>
      </c>
      <c r="AY169" s="257" t="s">
        <v>137</v>
      </c>
    </row>
    <row r="170" s="1" customFormat="1" ht="25.5" customHeight="1">
      <c r="B170" s="46"/>
      <c r="C170" s="222" t="s">
        <v>280</v>
      </c>
      <c r="D170" s="222" t="s">
        <v>139</v>
      </c>
      <c r="E170" s="223" t="s">
        <v>281</v>
      </c>
      <c r="F170" s="224" t="s">
        <v>282</v>
      </c>
      <c r="G170" s="225" t="s">
        <v>223</v>
      </c>
      <c r="H170" s="226">
        <v>10</v>
      </c>
      <c r="I170" s="227"/>
      <c r="J170" s="228">
        <f>ROUND(I170*H170,2)</f>
        <v>0</v>
      </c>
      <c r="K170" s="224" t="s">
        <v>143</v>
      </c>
      <c r="L170" s="72"/>
      <c r="M170" s="229" t="s">
        <v>23</v>
      </c>
      <c r="N170" s="230" t="s">
        <v>47</v>
      </c>
      <c r="O170" s="47"/>
      <c r="P170" s="231">
        <f>O170*H170</f>
        <v>0</v>
      </c>
      <c r="Q170" s="231">
        <v>0.01363</v>
      </c>
      <c r="R170" s="231">
        <f>Q170*H170</f>
        <v>0.1363</v>
      </c>
      <c r="S170" s="231">
        <v>0</v>
      </c>
      <c r="T170" s="232">
        <f>S170*H170</f>
        <v>0</v>
      </c>
      <c r="AR170" s="23" t="s">
        <v>144</v>
      </c>
      <c r="AT170" s="23" t="s">
        <v>139</v>
      </c>
      <c r="AU170" s="23" t="s">
        <v>86</v>
      </c>
      <c r="AY170" s="23" t="s">
        <v>137</v>
      </c>
      <c r="BE170" s="233">
        <f>IF(N170="základní",J170,0)</f>
        <v>0</v>
      </c>
      <c r="BF170" s="233">
        <f>IF(N170="snížená",J170,0)</f>
        <v>0</v>
      </c>
      <c r="BG170" s="233">
        <f>IF(N170="zákl. přenesená",J170,0)</f>
        <v>0</v>
      </c>
      <c r="BH170" s="233">
        <f>IF(N170="sníž. přenesená",J170,0)</f>
        <v>0</v>
      </c>
      <c r="BI170" s="233">
        <f>IF(N170="nulová",J170,0)</f>
        <v>0</v>
      </c>
      <c r="BJ170" s="23" t="s">
        <v>84</v>
      </c>
      <c r="BK170" s="233">
        <f>ROUND(I170*H170,2)</f>
        <v>0</v>
      </c>
      <c r="BL170" s="23" t="s">
        <v>144</v>
      </c>
      <c r="BM170" s="23" t="s">
        <v>283</v>
      </c>
    </row>
    <row r="171" s="1" customFormat="1">
      <c r="B171" s="46"/>
      <c r="C171" s="74"/>
      <c r="D171" s="234" t="s">
        <v>146</v>
      </c>
      <c r="E171" s="74"/>
      <c r="F171" s="235" t="s">
        <v>275</v>
      </c>
      <c r="G171" s="74"/>
      <c r="H171" s="74"/>
      <c r="I171" s="192"/>
      <c r="J171" s="74"/>
      <c r="K171" s="74"/>
      <c r="L171" s="72"/>
      <c r="M171" s="236"/>
      <c r="N171" s="47"/>
      <c r="O171" s="47"/>
      <c r="P171" s="47"/>
      <c r="Q171" s="47"/>
      <c r="R171" s="47"/>
      <c r="S171" s="47"/>
      <c r="T171" s="95"/>
      <c r="AT171" s="23" t="s">
        <v>146</v>
      </c>
      <c r="AU171" s="23" t="s">
        <v>86</v>
      </c>
    </row>
    <row r="172" s="1" customFormat="1" ht="25.5" customHeight="1">
      <c r="B172" s="46"/>
      <c r="C172" s="222" t="s">
        <v>284</v>
      </c>
      <c r="D172" s="222" t="s">
        <v>139</v>
      </c>
      <c r="E172" s="223" t="s">
        <v>285</v>
      </c>
      <c r="F172" s="224" t="s">
        <v>286</v>
      </c>
      <c r="G172" s="225" t="s">
        <v>223</v>
      </c>
      <c r="H172" s="226">
        <v>6</v>
      </c>
      <c r="I172" s="227"/>
      <c r="J172" s="228">
        <f>ROUND(I172*H172,2)</f>
        <v>0</v>
      </c>
      <c r="K172" s="224" t="s">
        <v>143</v>
      </c>
      <c r="L172" s="72"/>
      <c r="M172" s="229" t="s">
        <v>23</v>
      </c>
      <c r="N172" s="230" t="s">
        <v>47</v>
      </c>
      <c r="O172" s="47"/>
      <c r="P172" s="231">
        <f>O172*H172</f>
        <v>0</v>
      </c>
      <c r="Q172" s="231">
        <v>0.02733</v>
      </c>
      <c r="R172" s="231">
        <f>Q172*H172</f>
        <v>0.16398000000000002</v>
      </c>
      <c r="S172" s="231">
        <v>0</v>
      </c>
      <c r="T172" s="232">
        <f>S172*H172</f>
        <v>0</v>
      </c>
      <c r="AR172" s="23" t="s">
        <v>144</v>
      </c>
      <c r="AT172" s="23" t="s">
        <v>139</v>
      </c>
      <c r="AU172" s="23" t="s">
        <v>86</v>
      </c>
      <c r="AY172" s="23" t="s">
        <v>137</v>
      </c>
      <c r="BE172" s="233">
        <f>IF(N172="základní",J172,0)</f>
        <v>0</v>
      </c>
      <c r="BF172" s="233">
        <f>IF(N172="snížená",J172,0)</f>
        <v>0</v>
      </c>
      <c r="BG172" s="233">
        <f>IF(N172="zákl. přenesená",J172,0)</f>
        <v>0</v>
      </c>
      <c r="BH172" s="233">
        <f>IF(N172="sníž. přenesená",J172,0)</f>
        <v>0</v>
      </c>
      <c r="BI172" s="233">
        <f>IF(N172="nulová",J172,0)</f>
        <v>0</v>
      </c>
      <c r="BJ172" s="23" t="s">
        <v>84</v>
      </c>
      <c r="BK172" s="233">
        <f>ROUND(I172*H172,2)</f>
        <v>0</v>
      </c>
      <c r="BL172" s="23" t="s">
        <v>144</v>
      </c>
      <c r="BM172" s="23" t="s">
        <v>287</v>
      </c>
    </row>
    <row r="173" s="1" customFormat="1">
      <c r="B173" s="46"/>
      <c r="C173" s="74"/>
      <c r="D173" s="234" t="s">
        <v>146</v>
      </c>
      <c r="E173" s="74"/>
      <c r="F173" s="235" t="s">
        <v>275</v>
      </c>
      <c r="G173" s="74"/>
      <c r="H173" s="74"/>
      <c r="I173" s="192"/>
      <c r="J173" s="74"/>
      <c r="K173" s="74"/>
      <c r="L173" s="72"/>
      <c r="M173" s="236"/>
      <c r="N173" s="47"/>
      <c r="O173" s="47"/>
      <c r="P173" s="47"/>
      <c r="Q173" s="47"/>
      <c r="R173" s="47"/>
      <c r="S173" s="47"/>
      <c r="T173" s="95"/>
      <c r="AT173" s="23" t="s">
        <v>146</v>
      </c>
      <c r="AU173" s="23" t="s">
        <v>86</v>
      </c>
    </row>
    <row r="174" s="1" customFormat="1" ht="25.5" customHeight="1">
      <c r="B174" s="46"/>
      <c r="C174" s="222" t="s">
        <v>288</v>
      </c>
      <c r="D174" s="222" t="s">
        <v>139</v>
      </c>
      <c r="E174" s="223" t="s">
        <v>289</v>
      </c>
      <c r="F174" s="224" t="s">
        <v>290</v>
      </c>
      <c r="G174" s="225" t="s">
        <v>142</v>
      </c>
      <c r="H174" s="226">
        <v>44.774000000000001</v>
      </c>
      <c r="I174" s="227"/>
      <c r="J174" s="228">
        <f>ROUND(I174*H174,2)</f>
        <v>0</v>
      </c>
      <c r="K174" s="224" t="s">
        <v>143</v>
      </c>
      <c r="L174" s="72"/>
      <c r="M174" s="229" t="s">
        <v>23</v>
      </c>
      <c r="N174" s="230" t="s">
        <v>47</v>
      </c>
      <c r="O174" s="47"/>
      <c r="P174" s="231">
        <f>O174*H174</f>
        <v>0</v>
      </c>
      <c r="Q174" s="231">
        <v>0</v>
      </c>
      <c r="R174" s="231">
        <f>Q174*H174</f>
        <v>0</v>
      </c>
      <c r="S174" s="231">
        <v>0</v>
      </c>
      <c r="T174" s="232">
        <f>S174*H174</f>
        <v>0</v>
      </c>
      <c r="AR174" s="23" t="s">
        <v>144</v>
      </c>
      <c r="AT174" s="23" t="s">
        <v>139</v>
      </c>
      <c r="AU174" s="23" t="s">
        <v>86</v>
      </c>
      <c r="AY174" s="23" t="s">
        <v>137</v>
      </c>
      <c r="BE174" s="233">
        <f>IF(N174="základní",J174,0)</f>
        <v>0</v>
      </c>
      <c r="BF174" s="233">
        <f>IF(N174="snížená",J174,0)</f>
        <v>0</v>
      </c>
      <c r="BG174" s="233">
        <f>IF(N174="zákl. přenesená",J174,0)</f>
        <v>0</v>
      </c>
      <c r="BH174" s="233">
        <f>IF(N174="sníž. přenesená",J174,0)</f>
        <v>0</v>
      </c>
      <c r="BI174" s="233">
        <f>IF(N174="nulová",J174,0)</f>
        <v>0</v>
      </c>
      <c r="BJ174" s="23" t="s">
        <v>84</v>
      </c>
      <c r="BK174" s="233">
        <f>ROUND(I174*H174,2)</f>
        <v>0</v>
      </c>
      <c r="BL174" s="23" t="s">
        <v>144</v>
      </c>
      <c r="BM174" s="23" t="s">
        <v>291</v>
      </c>
    </row>
    <row r="175" s="1" customFormat="1">
      <c r="B175" s="46"/>
      <c r="C175" s="74"/>
      <c r="D175" s="234" t="s">
        <v>146</v>
      </c>
      <c r="E175" s="74"/>
      <c r="F175" s="235" t="s">
        <v>292</v>
      </c>
      <c r="G175" s="74"/>
      <c r="H175" s="74"/>
      <c r="I175" s="192"/>
      <c r="J175" s="74"/>
      <c r="K175" s="74"/>
      <c r="L175" s="72"/>
      <c r="M175" s="236"/>
      <c r="N175" s="47"/>
      <c r="O175" s="47"/>
      <c r="P175" s="47"/>
      <c r="Q175" s="47"/>
      <c r="R175" s="47"/>
      <c r="S175" s="47"/>
      <c r="T175" s="95"/>
      <c r="AT175" s="23" t="s">
        <v>146</v>
      </c>
      <c r="AU175" s="23" t="s">
        <v>86</v>
      </c>
    </row>
    <row r="176" s="11" customFormat="1">
      <c r="B176" s="237"/>
      <c r="C176" s="238"/>
      <c r="D176" s="234" t="s">
        <v>148</v>
      </c>
      <c r="E176" s="239" t="s">
        <v>23</v>
      </c>
      <c r="F176" s="240" t="s">
        <v>293</v>
      </c>
      <c r="G176" s="238"/>
      <c r="H176" s="239" t="s">
        <v>23</v>
      </c>
      <c r="I176" s="241"/>
      <c r="J176" s="238"/>
      <c r="K176" s="238"/>
      <c r="L176" s="242"/>
      <c r="M176" s="243"/>
      <c r="N176" s="244"/>
      <c r="O176" s="244"/>
      <c r="P176" s="244"/>
      <c r="Q176" s="244"/>
      <c r="R176" s="244"/>
      <c r="S176" s="244"/>
      <c r="T176" s="245"/>
      <c r="AT176" s="246" t="s">
        <v>148</v>
      </c>
      <c r="AU176" s="246" t="s">
        <v>86</v>
      </c>
      <c r="AV176" s="11" t="s">
        <v>84</v>
      </c>
      <c r="AW176" s="11" t="s">
        <v>39</v>
      </c>
      <c r="AX176" s="11" t="s">
        <v>76</v>
      </c>
      <c r="AY176" s="246" t="s">
        <v>137</v>
      </c>
    </row>
    <row r="177" s="12" customFormat="1">
      <c r="B177" s="247"/>
      <c r="C177" s="248"/>
      <c r="D177" s="234" t="s">
        <v>148</v>
      </c>
      <c r="E177" s="249" t="s">
        <v>23</v>
      </c>
      <c r="F177" s="250" t="s">
        <v>294</v>
      </c>
      <c r="G177" s="248"/>
      <c r="H177" s="251">
        <v>44.774000000000001</v>
      </c>
      <c r="I177" s="252"/>
      <c r="J177" s="248"/>
      <c r="K177" s="248"/>
      <c r="L177" s="253"/>
      <c r="M177" s="254"/>
      <c r="N177" s="255"/>
      <c r="O177" s="255"/>
      <c r="P177" s="255"/>
      <c r="Q177" s="255"/>
      <c r="R177" s="255"/>
      <c r="S177" s="255"/>
      <c r="T177" s="256"/>
      <c r="AT177" s="257" t="s">
        <v>148</v>
      </c>
      <c r="AU177" s="257" t="s">
        <v>86</v>
      </c>
      <c r="AV177" s="12" t="s">
        <v>86</v>
      </c>
      <c r="AW177" s="12" t="s">
        <v>39</v>
      </c>
      <c r="AX177" s="12" t="s">
        <v>76</v>
      </c>
      <c r="AY177" s="257" t="s">
        <v>137</v>
      </c>
    </row>
    <row r="178" s="1" customFormat="1" ht="16.5" customHeight="1">
      <c r="B178" s="46"/>
      <c r="C178" s="258" t="s">
        <v>295</v>
      </c>
      <c r="D178" s="258" t="s">
        <v>171</v>
      </c>
      <c r="E178" s="259" t="s">
        <v>296</v>
      </c>
      <c r="F178" s="260" t="s">
        <v>297</v>
      </c>
      <c r="G178" s="261" t="s">
        <v>153</v>
      </c>
      <c r="H178" s="262">
        <v>1.2310000000000001</v>
      </c>
      <c r="I178" s="263"/>
      <c r="J178" s="264">
        <f>ROUND(I178*H178,2)</f>
        <v>0</v>
      </c>
      <c r="K178" s="260" t="s">
        <v>143</v>
      </c>
      <c r="L178" s="265"/>
      <c r="M178" s="266" t="s">
        <v>23</v>
      </c>
      <c r="N178" s="267" t="s">
        <v>47</v>
      </c>
      <c r="O178" s="47"/>
      <c r="P178" s="231">
        <f>O178*H178</f>
        <v>0</v>
      </c>
      <c r="Q178" s="231">
        <v>0.55000000000000004</v>
      </c>
      <c r="R178" s="231">
        <f>Q178*H178</f>
        <v>0.67705000000000015</v>
      </c>
      <c r="S178" s="231">
        <v>0</v>
      </c>
      <c r="T178" s="232">
        <f>S178*H178</f>
        <v>0</v>
      </c>
      <c r="AR178" s="23" t="s">
        <v>174</v>
      </c>
      <c r="AT178" s="23" t="s">
        <v>171</v>
      </c>
      <c r="AU178" s="23" t="s">
        <v>86</v>
      </c>
      <c r="AY178" s="23" t="s">
        <v>137</v>
      </c>
      <c r="BE178" s="233">
        <f>IF(N178="základní",J178,0)</f>
        <v>0</v>
      </c>
      <c r="BF178" s="233">
        <f>IF(N178="snížená",J178,0)</f>
        <v>0</v>
      </c>
      <c r="BG178" s="233">
        <f>IF(N178="zákl. přenesená",J178,0)</f>
        <v>0</v>
      </c>
      <c r="BH178" s="233">
        <f>IF(N178="sníž. přenesená",J178,0)</f>
        <v>0</v>
      </c>
      <c r="BI178" s="233">
        <f>IF(N178="nulová",J178,0)</f>
        <v>0</v>
      </c>
      <c r="BJ178" s="23" t="s">
        <v>84</v>
      </c>
      <c r="BK178" s="233">
        <f>ROUND(I178*H178,2)</f>
        <v>0</v>
      </c>
      <c r="BL178" s="23" t="s">
        <v>144</v>
      </c>
      <c r="BM178" s="23" t="s">
        <v>298</v>
      </c>
    </row>
    <row r="179" s="12" customFormat="1">
      <c r="B179" s="247"/>
      <c r="C179" s="248"/>
      <c r="D179" s="234" t="s">
        <v>148</v>
      </c>
      <c r="E179" s="249" t="s">
        <v>23</v>
      </c>
      <c r="F179" s="250" t="s">
        <v>299</v>
      </c>
      <c r="G179" s="248"/>
      <c r="H179" s="251">
        <v>1.2310000000000001</v>
      </c>
      <c r="I179" s="252"/>
      <c r="J179" s="248"/>
      <c r="K179" s="248"/>
      <c r="L179" s="253"/>
      <c r="M179" s="254"/>
      <c r="N179" s="255"/>
      <c r="O179" s="255"/>
      <c r="P179" s="255"/>
      <c r="Q179" s="255"/>
      <c r="R179" s="255"/>
      <c r="S179" s="255"/>
      <c r="T179" s="256"/>
      <c r="AT179" s="257" t="s">
        <v>148</v>
      </c>
      <c r="AU179" s="257" t="s">
        <v>86</v>
      </c>
      <c r="AV179" s="12" t="s">
        <v>86</v>
      </c>
      <c r="AW179" s="12" t="s">
        <v>39</v>
      </c>
      <c r="AX179" s="12" t="s">
        <v>84</v>
      </c>
      <c r="AY179" s="257" t="s">
        <v>137</v>
      </c>
    </row>
    <row r="180" s="1" customFormat="1" ht="38.25" customHeight="1">
      <c r="B180" s="46"/>
      <c r="C180" s="222" t="s">
        <v>300</v>
      </c>
      <c r="D180" s="222" t="s">
        <v>139</v>
      </c>
      <c r="E180" s="223" t="s">
        <v>301</v>
      </c>
      <c r="F180" s="224" t="s">
        <v>302</v>
      </c>
      <c r="G180" s="225" t="s">
        <v>142</v>
      </c>
      <c r="H180" s="226">
        <v>44.774000000000001</v>
      </c>
      <c r="I180" s="227"/>
      <c r="J180" s="228">
        <f>ROUND(I180*H180,2)</f>
        <v>0</v>
      </c>
      <c r="K180" s="224" t="s">
        <v>143</v>
      </c>
      <c r="L180" s="72"/>
      <c r="M180" s="229" t="s">
        <v>23</v>
      </c>
      <c r="N180" s="230" t="s">
        <v>47</v>
      </c>
      <c r="O180" s="47"/>
      <c r="P180" s="231">
        <f>O180*H180</f>
        <v>0</v>
      </c>
      <c r="Q180" s="231">
        <v>0</v>
      </c>
      <c r="R180" s="231">
        <f>Q180*H180</f>
        <v>0</v>
      </c>
      <c r="S180" s="231">
        <v>0.014999999999999999</v>
      </c>
      <c r="T180" s="232">
        <f>S180*H180</f>
        <v>0.67161000000000004</v>
      </c>
      <c r="AR180" s="23" t="s">
        <v>144</v>
      </c>
      <c r="AT180" s="23" t="s">
        <v>139</v>
      </c>
      <c r="AU180" s="23" t="s">
        <v>86</v>
      </c>
      <c r="AY180" s="23" t="s">
        <v>137</v>
      </c>
      <c r="BE180" s="233">
        <f>IF(N180="základní",J180,0)</f>
        <v>0</v>
      </c>
      <c r="BF180" s="233">
        <f>IF(N180="snížená",J180,0)</f>
        <v>0</v>
      </c>
      <c r="BG180" s="233">
        <f>IF(N180="zákl. přenesená",J180,0)</f>
        <v>0</v>
      </c>
      <c r="BH180" s="233">
        <f>IF(N180="sníž. přenesená",J180,0)</f>
        <v>0</v>
      </c>
      <c r="BI180" s="233">
        <f>IF(N180="nulová",J180,0)</f>
        <v>0</v>
      </c>
      <c r="BJ180" s="23" t="s">
        <v>84</v>
      </c>
      <c r="BK180" s="233">
        <f>ROUND(I180*H180,2)</f>
        <v>0</v>
      </c>
      <c r="BL180" s="23" t="s">
        <v>144</v>
      </c>
      <c r="BM180" s="23" t="s">
        <v>303</v>
      </c>
    </row>
    <row r="181" s="1" customFormat="1" ht="25.5" customHeight="1">
      <c r="B181" s="46"/>
      <c r="C181" s="222" t="s">
        <v>304</v>
      </c>
      <c r="D181" s="222" t="s">
        <v>139</v>
      </c>
      <c r="E181" s="223" t="s">
        <v>305</v>
      </c>
      <c r="F181" s="224" t="s">
        <v>306</v>
      </c>
      <c r="G181" s="225" t="s">
        <v>153</v>
      </c>
      <c r="H181" s="226">
        <v>1.2310000000000001</v>
      </c>
      <c r="I181" s="227"/>
      <c r="J181" s="228">
        <f>ROUND(I181*H181,2)</f>
        <v>0</v>
      </c>
      <c r="K181" s="224" t="s">
        <v>143</v>
      </c>
      <c r="L181" s="72"/>
      <c r="M181" s="229" t="s">
        <v>23</v>
      </c>
      <c r="N181" s="230" t="s">
        <v>47</v>
      </c>
      <c r="O181" s="47"/>
      <c r="P181" s="231">
        <f>O181*H181</f>
        <v>0</v>
      </c>
      <c r="Q181" s="231">
        <v>0.023369999999999998</v>
      </c>
      <c r="R181" s="231">
        <f>Q181*H181</f>
        <v>0.028768470000000001</v>
      </c>
      <c r="S181" s="231">
        <v>0</v>
      </c>
      <c r="T181" s="232">
        <f>S181*H181</f>
        <v>0</v>
      </c>
      <c r="AR181" s="23" t="s">
        <v>144</v>
      </c>
      <c r="AT181" s="23" t="s">
        <v>139</v>
      </c>
      <c r="AU181" s="23" t="s">
        <v>86</v>
      </c>
      <c r="AY181" s="23" t="s">
        <v>137</v>
      </c>
      <c r="BE181" s="233">
        <f>IF(N181="základní",J181,0)</f>
        <v>0</v>
      </c>
      <c r="BF181" s="233">
        <f>IF(N181="snížená",J181,0)</f>
        <v>0</v>
      </c>
      <c r="BG181" s="233">
        <f>IF(N181="zákl. přenesená",J181,0)</f>
        <v>0</v>
      </c>
      <c r="BH181" s="233">
        <f>IF(N181="sníž. přenesená",J181,0)</f>
        <v>0</v>
      </c>
      <c r="BI181" s="233">
        <f>IF(N181="nulová",J181,0)</f>
        <v>0</v>
      </c>
      <c r="BJ181" s="23" t="s">
        <v>84</v>
      </c>
      <c r="BK181" s="233">
        <f>ROUND(I181*H181,2)</f>
        <v>0</v>
      </c>
      <c r="BL181" s="23" t="s">
        <v>144</v>
      </c>
      <c r="BM181" s="23" t="s">
        <v>307</v>
      </c>
    </row>
    <row r="182" s="1" customFormat="1">
      <c r="B182" s="46"/>
      <c r="C182" s="74"/>
      <c r="D182" s="234" t="s">
        <v>146</v>
      </c>
      <c r="E182" s="74"/>
      <c r="F182" s="235" t="s">
        <v>308</v>
      </c>
      <c r="G182" s="74"/>
      <c r="H182" s="74"/>
      <c r="I182" s="192"/>
      <c r="J182" s="74"/>
      <c r="K182" s="74"/>
      <c r="L182" s="72"/>
      <c r="M182" s="236"/>
      <c r="N182" s="47"/>
      <c r="O182" s="47"/>
      <c r="P182" s="47"/>
      <c r="Q182" s="47"/>
      <c r="R182" s="47"/>
      <c r="S182" s="47"/>
      <c r="T182" s="95"/>
      <c r="AT182" s="23" t="s">
        <v>146</v>
      </c>
      <c r="AU182" s="23" t="s">
        <v>86</v>
      </c>
    </row>
    <row r="183" s="1" customFormat="1" ht="38.25" customHeight="1">
      <c r="B183" s="46"/>
      <c r="C183" s="222" t="s">
        <v>309</v>
      </c>
      <c r="D183" s="222" t="s">
        <v>139</v>
      </c>
      <c r="E183" s="223" t="s">
        <v>310</v>
      </c>
      <c r="F183" s="224" t="s">
        <v>311</v>
      </c>
      <c r="G183" s="225" t="s">
        <v>232</v>
      </c>
      <c r="H183" s="226">
        <v>0.33200000000000002</v>
      </c>
      <c r="I183" s="227"/>
      <c r="J183" s="228">
        <f>ROUND(I183*H183,2)</f>
        <v>0</v>
      </c>
      <c r="K183" s="224" t="s">
        <v>143</v>
      </c>
      <c r="L183" s="72"/>
      <c r="M183" s="229" t="s">
        <v>23</v>
      </c>
      <c r="N183" s="230" t="s">
        <v>47</v>
      </c>
      <c r="O183" s="47"/>
      <c r="P183" s="231">
        <f>O183*H183</f>
        <v>0</v>
      </c>
      <c r="Q183" s="231">
        <v>0</v>
      </c>
      <c r="R183" s="231">
        <f>Q183*H183</f>
        <v>0</v>
      </c>
      <c r="S183" s="231">
        <v>0</v>
      </c>
      <c r="T183" s="232">
        <f>S183*H183</f>
        <v>0</v>
      </c>
      <c r="AR183" s="23" t="s">
        <v>244</v>
      </c>
      <c r="AT183" s="23" t="s">
        <v>139</v>
      </c>
      <c r="AU183" s="23" t="s">
        <v>86</v>
      </c>
      <c r="AY183" s="23" t="s">
        <v>137</v>
      </c>
      <c r="BE183" s="233">
        <f>IF(N183="základní",J183,0)</f>
        <v>0</v>
      </c>
      <c r="BF183" s="233">
        <f>IF(N183="snížená",J183,0)</f>
        <v>0</v>
      </c>
      <c r="BG183" s="233">
        <f>IF(N183="zákl. přenesená",J183,0)</f>
        <v>0</v>
      </c>
      <c r="BH183" s="233">
        <f>IF(N183="sníž. přenesená",J183,0)</f>
        <v>0</v>
      </c>
      <c r="BI183" s="233">
        <f>IF(N183="nulová",J183,0)</f>
        <v>0</v>
      </c>
      <c r="BJ183" s="23" t="s">
        <v>84</v>
      </c>
      <c r="BK183" s="233">
        <f>ROUND(I183*H183,2)</f>
        <v>0</v>
      </c>
      <c r="BL183" s="23" t="s">
        <v>244</v>
      </c>
      <c r="BM183" s="23" t="s">
        <v>312</v>
      </c>
    </row>
    <row r="184" s="1" customFormat="1">
      <c r="B184" s="46"/>
      <c r="C184" s="74"/>
      <c r="D184" s="234" t="s">
        <v>146</v>
      </c>
      <c r="E184" s="74"/>
      <c r="F184" s="235" t="s">
        <v>313</v>
      </c>
      <c r="G184" s="74"/>
      <c r="H184" s="74"/>
      <c r="I184" s="192"/>
      <c r="J184" s="74"/>
      <c r="K184" s="74"/>
      <c r="L184" s="72"/>
      <c r="M184" s="236"/>
      <c r="N184" s="47"/>
      <c r="O184" s="47"/>
      <c r="P184" s="47"/>
      <c r="Q184" s="47"/>
      <c r="R184" s="47"/>
      <c r="S184" s="47"/>
      <c r="T184" s="95"/>
      <c r="AT184" s="23" t="s">
        <v>146</v>
      </c>
      <c r="AU184" s="23" t="s">
        <v>86</v>
      </c>
    </row>
    <row r="185" s="10" customFormat="1" ht="29.88" customHeight="1">
      <c r="B185" s="206"/>
      <c r="C185" s="207"/>
      <c r="D185" s="208" t="s">
        <v>75</v>
      </c>
      <c r="E185" s="220" t="s">
        <v>314</v>
      </c>
      <c r="F185" s="220" t="s">
        <v>315</v>
      </c>
      <c r="G185" s="207"/>
      <c r="H185" s="207"/>
      <c r="I185" s="210"/>
      <c r="J185" s="221">
        <f>BK185</f>
        <v>0</v>
      </c>
      <c r="K185" s="207"/>
      <c r="L185" s="212"/>
      <c r="M185" s="213"/>
      <c r="N185" s="214"/>
      <c r="O185" s="214"/>
      <c r="P185" s="215">
        <f>SUM(P186:P231)</f>
        <v>0</v>
      </c>
      <c r="Q185" s="214"/>
      <c r="R185" s="215">
        <f>SUM(R186:R231)</f>
        <v>2.5826908360000003</v>
      </c>
      <c r="S185" s="214"/>
      <c r="T185" s="216">
        <f>SUM(T186:T231)</f>
        <v>0.40105800000000003</v>
      </c>
      <c r="AR185" s="217" t="s">
        <v>84</v>
      </c>
      <c r="AT185" s="218" t="s">
        <v>75</v>
      </c>
      <c r="AU185" s="218" t="s">
        <v>84</v>
      </c>
      <c r="AY185" s="217" t="s">
        <v>137</v>
      </c>
      <c r="BK185" s="219">
        <f>SUM(BK186:BK231)</f>
        <v>0</v>
      </c>
    </row>
    <row r="186" s="1" customFormat="1" ht="16.5" customHeight="1">
      <c r="B186" s="46"/>
      <c r="C186" s="222" t="s">
        <v>316</v>
      </c>
      <c r="D186" s="222" t="s">
        <v>139</v>
      </c>
      <c r="E186" s="223" t="s">
        <v>317</v>
      </c>
      <c r="F186" s="224" t="s">
        <v>318</v>
      </c>
      <c r="G186" s="225" t="s">
        <v>223</v>
      </c>
      <c r="H186" s="226">
        <v>26</v>
      </c>
      <c r="I186" s="227"/>
      <c r="J186" s="228">
        <f>ROUND(I186*H186,2)</f>
        <v>0</v>
      </c>
      <c r="K186" s="224" t="s">
        <v>143</v>
      </c>
      <c r="L186" s="72"/>
      <c r="M186" s="229" t="s">
        <v>23</v>
      </c>
      <c r="N186" s="230" t="s">
        <v>47</v>
      </c>
      <c r="O186" s="47"/>
      <c r="P186" s="231">
        <f>O186*H186</f>
        <v>0</v>
      </c>
      <c r="Q186" s="231">
        <v>0</v>
      </c>
      <c r="R186" s="231">
        <f>Q186*H186</f>
        <v>0</v>
      </c>
      <c r="S186" s="231">
        <v>0.0017600000000000001</v>
      </c>
      <c r="T186" s="232">
        <f>S186*H186</f>
        <v>0.045760000000000002</v>
      </c>
      <c r="AR186" s="23" t="s">
        <v>144</v>
      </c>
      <c r="AT186" s="23" t="s">
        <v>139</v>
      </c>
      <c r="AU186" s="23" t="s">
        <v>86</v>
      </c>
      <c r="AY186" s="23" t="s">
        <v>137</v>
      </c>
      <c r="BE186" s="233">
        <f>IF(N186="základní",J186,0)</f>
        <v>0</v>
      </c>
      <c r="BF186" s="233">
        <f>IF(N186="snížená",J186,0)</f>
        <v>0</v>
      </c>
      <c r="BG186" s="233">
        <f>IF(N186="zákl. přenesená",J186,0)</f>
        <v>0</v>
      </c>
      <c r="BH186" s="233">
        <f>IF(N186="sníž. přenesená",J186,0)</f>
        <v>0</v>
      </c>
      <c r="BI186" s="233">
        <f>IF(N186="nulová",J186,0)</f>
        <v>0</v>
      </c>
      <c r="BJ186" s="23" t="s">
        <v>84</v>
      </c>
      <c r="BK186" s="233">
        <f>ROUND(I186*H186,2)</f>
        <v>0</v>
      </c>
      <c r="BL186" s="23" t="s">
        <v>144</v>
      </c>
      <c r="BM186" s="23" t="s">
        <v>319</v>
      </c>
    </row>
    <row r="187" s="1" customFormat="1" ht="16.5" customHeight="1">
      <c r="B187" s="46"/>
      <c r="C187" s="222" t="s">
        <v>320</v>
      </c>
      <c r="D187" s="222" t="s">
        <v>139</v>
      </c>
      <c r="E187" s="223" t="s">
        <v>321</v>
      </c>
      <c r="F187" s="224" t="s">
        <v>322</v>
      </c>
      <c r="G187" s="225" t="s">
        <v>223</v>
      </c>
      <c r="H187" s="226">
        <v>22.399999999999999</v>
      </c>
      <c r="I187" s="227"/>
      <c r="J187" s="228">
        <f>ROUND(I187*H187,2)</f>
        <v>0</v>
      </c>
      <c r="K187" s="224" t="s">
        <v>143</v>
      </c>
      <c r="L187" s="72"/>
      <c r="M187" s="229" t="s">
        <v>23</v>
      </c>
      <c r="N187" s="230" t="s">
        <v>47</v>
      </c>
      <c r="O187" s="47"/>
      <c r="P187" s="231">
        <f>O187*H187</f>
        <v>0</v>
      </c>
      <c r="Q187" s="231">
        <v>0</v>
      </c>
      <c r="R187" s="231">
        <f>Q187*H187</f>
        <v>0</v>
      </c>
      <c r="S187" s="231">
        <v>0.00348</v>
      </c>
      <c r="T187" s="232">
        <f>S187*H187</f>
        <v>0.077951999999999994</v>
      </c>
      <c r="AR187" s="23" t="s">
        <v>144</v>
      </c>
      <c r="AT187" s="23" t="s">
        <v>139</v>
      </c>
      <c r="AU187" s="23" t="s">
        <v>86</v>
      </c>
      <c r="AY187" s="23" t="s">
        <v>137</v>
      </c>
      <c r="BE187" s="233">
        <f>IF(N187="základní",J187,0)</f>
        <v>0</v>
      </c>
      <c r="BF187" s="233">
        <f>IF(N187="snížená",J187,0)</f>
        <v>0</v>
      </c>
      <c r="BG187" s="233">
        <f>IF(N187="zákl. přenesená",J187,0)</f>
        <v>0</v>
      </c>
      <c r="BH187" s="233">
        <f>IF(N187="sníž. přenesená",J187,0)</f>
        <v>0</v>
      </c>
      <c r="BI187" s="233">
        <f>IF(N187="nulová",J187,0)</f>
        <v>0</v>
      </c>
      <c r="BJ187" s="23" t="s">
        <v>84</v>
      </c>
      <c r="BK187" s="233">
        <f>ROUND(I187*H187,2)</f>
        <v>0</v>
      </c>
      <c r="BL187" s="23" t="s">
        <v>144</v>
      </c>
      <c r="BM187" s="23" t="s">
        <v>323</v>
      </c>
    </row>
    <row r="188" s="12" customFormat="1">
      <c r="B188" s="247"/>
      <c r="C188" s="248"/>
      <c r="D188" s="234" t="s">
        <v>148</v>
      </c>
      <c r="E188" s="249" t="s">
        <v>23</v>
      </c>
      <c r="F188" s="250" t="s">
        <v>324</v>
      </c>
      <c r="G188" s="248"/>
      <c r="H188" s="251">
        <v>22.399999999999999</v>
      </c>
      <c r="I188" s="252"/>
      <c r="J188" s="248"/>
      <c r="K188" s="248"/>
      <c r="L188" s="253"/>
      <c r="M188" s="254"/>
      <c r="N188" s="255"/>
      <c r="O188" s="255"/>
      <c r="P188" s="255"/>
      <c r="Q188" s="255"/>
      <c r="R188" s="255"/>
      <c r="S188" s="255"/>
      <c r="T188" s="256"/>
      <c r="AT188" s="257" t="s">
        <v>148</v>
      </c>
      <c r="AU188" s="257" t="s">
        <v>86</v>
      </c>
      <c r="AV188" s="12" t="s">
        <v>86</v>
      </c>
      <c r="AW188" s="12" t="s">
        <v>39</v>
      </c>
      <c r="AX188" s="12" t="s">
        <v>76</v>
      </c>
      <c r="AY188" s="257" t="s">
        <v>137</v>
      </c>
    </row>
    <row r="189" s="13" customFormat="1">
      <c r="B189" s="268"/>
      <c r="C189" s="269"/>
      <c r="D189" s="234" t="s">
        <v>148</v>
      </c>
      <c r="E189" s="270" t="s">
        <v>23</v>
      </c>
      <c r="F189" s="271" t="s">
        <v>325</v>
      </c>
      <c r="G189" s="269"/>
      <c r="H189" s="272">
        <v>22.399999999999999</v>
      </c>
      <c r="I189" s="273"/>
      <c r="J189" s="269"/>
      <c r="K189" s="269"/>
      <c r="L189" s="274"/>
      <c r="M189" s="275"/>
      <c r="N189" s="276"/>
      <c r="O189" s="276"/>
      <c r="P189" s="276"/>
      <c r="Q189" s="276"/>
      <c r="R189" s="276"/>
      <c r="S189" s="276"/>
      <c r="T189" s="277"/>
      <c r="AT189" s="278" t="s">
        <v>148</v>
      </c>
      <c r="AU189" s="278" t="s">
        <v>86</v>
      </c>
      <c r="AV189" s="13" t="s">
        <v>144</v>
      </c>
      <c r="AW189" s="13" t="s">
        <v>39</v>
      </c>
      <c r="AX189" s="13" t="s">
        <v>84</v>
      </c>
      <c r="AY189" s="278" t="s">
        <v>137</v>
      </c>
    </row>
    <row r="190" s="1" customFormat="1" ht="16.5" customHeight="1">
      <c r="B190" s="46"/>
      <c r="C190" s="222" t="s">
        <v>326</v>
      </c>
      <c r="D190" s="222" t="s">
        <v>139</v>
      </c>
      <c r="E190" s="223" t="s">
        <v>327</v>
      </c>
      <c r="F190" s="224" t="s">
        <v>328</v>
      </c>
      <c r="G190" s="225" t="s">
        <v>223</v>
      </c>
      <c r="H190" s="226">
        <v>32.399999999999999</v>
      </c>
      <c r="I190" s="227"/>
      <c r="J190" s="228">
        <f>ROUND(I190*H190,2)</f>
        <v>0</v>
      </c>
      <c r="K190" s="224" t="s">
        <v>143</v>
      </c>
      <c r="L190" s="72"/>
      <c r="M190" s="229" t="s">
        <v>23</v>
      </c>
      <c r="N190" s="230" t="s">
        <v>47</v>
      </c>
      <c r="O190" s="47"/>
      <c r="P190" s="231">
        <f>O190*H190</f>
        <v>0</v>
      </c>
      <c r="Q190" s="231">
        <v>0</v>
      </c>
      <c r="R190" s="231">
        <f>Q190*H190</f>
        <v>0</v>
      </c>
      <c r="S190" s="231">
        <v>0.0016999999999999999</v>
      </c>
      <c r="T190" s="232">
        <f>S190*H190</f>
        <v>0.055079999999999997</v>
      </c>
      <c r="AR190" s="23" t="s">
        <v>144</v>
      </c>
      <c r="AT190" s="23" t="s">
        <v>139</v>
      </c>
      <c r="AU190" s="23" t="s">
        <v>86</v>
      </c>
      <c r="AY190" s="23" t="s">
        <v>137</v>
      </c>
      <c r="BE190" s="233">
        <f>IF(N190="základní",J190,0)</f>
        <v>0</v>
      </c>
      <c r="BF190" s="233">
        <f>IF(N190="snížená",J190,0)</f>
        <v>0</v>
      </c>
      <c r="BG190" s="233">
        <f>IF(N190="zákl. přenesená",J190,0)</f>
        <v>0</v>
      </c>
      <c r="BH190" s="233">
        <f>IF(N190="sníž. přenesená",J190,0)</f>
        <v>0</v>
      </c>
      <c r="BI190" s="233">
        <f>IF(N190="nulová",J190,0)</f>
        <v>0</v>
      </c>
      <c r="BJ190" s="23" t="s">
        <v>84</v>
      </c>
      <c r="BK190" s="233">
        <f>ROUND(I190*H190,2)</f>
        <v>0</v>
      </c>
      <c r="BL190" s="23" t="s">
        <v>144</v>
      </c>
      <c r="BM190" s="23" t="s">
        <v>329</v>
      </c>
    </row>
    <row r="191" s="1" customFormat="1" ht="16.5" customHeight="1">
      <c r="B191" s="46"/>
      <c r="C191" s="222" t="s">
        <v>330</v>
      </c>
      <c r="D191" s="222" t="s">
        <v>139</v>
      </c>
      <c r="E191" s="223" t="s">
        <v>331</v>
      </c>
      <c r="F191" s="224" t="s">
        <v>332</v>
      </c>
      <c r="G191" s="225" t="s">
        <v>167</v>
      </c>
      <c r="H191" s="226">
        <v>1</v>
      </c>
      <c r="I191" s="227"/>
      <c r="J191" s="228">
        <f>ROUND(I191*H191,2)</f>
        <v>0</v>
      </c>
      <c r="K191" s="224" t="s">
        <v>143</v>
      </c>
      <c r="L191" s="72"/>
      <c r="M191" s="229" t="s">
        <v>23</v>
      </c>
      <c r="N191" s="230" t="s">
        <v>47</v>
      </c>
      <c r="O191" s="47"/>
      <c r="P191" s="231">
        <f>O191*H191</f>
        <v>0</v>
      </c>
      <c r="Q191" s="231">
        <v>0</v>
      </c>
      <c r="R191" s="231">
        <f>Q191*H191</f>
        <v>0</v>
      </c>
      <c r="S191" s="231">
        <v>0.0090600000000000003</v>
      </c>
      <c r="T191" s="232">
        <f>S191*H191</f>
        <v>0.0090600000000000003</v>
      </c>
      <c r="AR191" s="23" t="s">
        <v>144</v>
      </c>
      <c r="AT191" s="23" t="s">
        <v>139</v>
      </c>
      <c r="AU191" s="23" t="s">
        <v>86</v>
      </c>
      <c r="AY191" s="23" t="s">
        <v>137</v>
      </c>
      <c r="BE191" s="233">
        <f>IF(N191="základní",J191,0)</f>
        <v>0</v>
      </c>
      <c r="BF191" s="233">
        <f>IF(N191="snížená",J191,0)</f>
        <v>0</v>
      </c>
      <c r="BG191" s="233">
        <f>IF(N191="zákl. přenesená",J191,0)</f>
        <v>0</v>
      </c>
      <c r="BH191" s="233">
        <f>IF(N191="sníž. přenesená",J191,0)</f>
        <v>0</v>
      </c>
      <c r="BI191" s="233">
        <f>IF(N191="nulová",J191,0)</f>
        <v>0</v>
      </c>
      <c r="BJ191" s="23" t="s">
        <v>84</v>
      </c>
      <c r="BK191" s="233">
        <f>ROUND(I191*H191,2)</f>
        <v>0</v>
      </c>
      <c r="BL191" s="23" t="s">
        <v>144</v>
      </c>
      <c r="BM191" s="23" t="s">
        <v>333</v>
      </c>
    </row>
    <row r="192" s="1" customFormat="1" ht="25.5" customHeight="1">
      <c r="B192" s="46"/>
      <c r="C192" s="222" t="s">
        <v>334</v>
      </c>
      <c r="D192" s="222" t="s">
        <v>139</v>
      </c>
      <c r="E192" s="223" t="s">
        <v>335</v>
      </c>
      <c r="F192" s="224" t="s">
        <v>336</v>
      </c>
      <c r="G192" s="225" t="s">
        <v>223</v>
      </c>
      <c r="H192" s="226">
        <v>22.600000000000001</v>
      </c>
      <c r="I192" s="227"/>
      <c r="J192" s="228">
        <f>ROUND(I192*H192,2)</f>
        <v>0</v>
      </c>
      <c r="K192" s="224" t="s">
        <v>143</v>
      </c>
      <c r="L192" s="72"/>
      <c r="M192" s="229" t="s">
        <v>23</v>
      </c>
      <c r="N192" s="230" t="s">
        <v>47</v>
      </c>
      <c r="O192" s="47"/>
      <c r="P192" s="231">
        <f>O192*H192</f>
        <v>0</v>
      </c>
      <c r="Q192" s="231">
        <v>0</v>
      </c>
      <c r="R192" s="231">
        <f>Q192*H192</f>
        <v>0</v>
      </c>
      <c r="S192" s="231">
        <v>0.00191</v>
      </c>
      <c r="T192" s="232">
        <f>S192*H192</f>
        <v>0.043166000000000003</v>
      </c>
      <c r="AR192" s="23" t="s">
        <v>144</v>
      </c>
      <c r="AT192" s="23" t="s">
        <v>139</v>
      </c>
      <c r="AU192" s="23" t="s">
        <v>86</v>
      </c>
      <c r="AY192" s="23" t="s">
        <v>137</v>
      </c>
      <c r="BE192" s="233">
        <f>IF(N192="základní",J192,0)</f>
        <v>0</v>
      </c>
      <c r="BF192" s="233">
        <f>IF(N192="snížená",J192,0)</f>
        <v>0</v>
      </c>
      <c r="BG192" s="233">
        <f>IF(N192="zákl. přenesená",J192,0)</f>
        <v>0</v>
      </c>
      <c r="BH192" s="233">
        <f>IF(N192="sníž. přenesená",J192,0)</f>
        <v>0</v>
      </c>
      <c r="BI192" s="233">
        <f>IF(N192="nulová",J192,0)</f>
        <v>0</v>
      </c>
      <c r="BJ192" s="23" t="s">
        <v>84</v>
      </c>
      <c r="BK192" s="233">
        <f>ROUND(I192*H192,2)</f>
        <v>0</v>
      </c>
      <c r="BL192" s="23" t="s">
        <v>144</v>
      </c>
      <c r="BM192" s="23" t="s">
        <v>337</v>
      </c>
    </row>
    <row r="193" s="1" customFormat="1" ht="16.5" customHeight="1">
      <c r="B193" s="46"/>
      <c r="C193" s="222" t="s">
        <v>338</v>
      </c>
      <c r="D193" s="222" t="s">
        <v>139</v>
      </c>
      <c r="E193" s="223" t="s">
        <v>339</v>
      </c>
      <c r="F193" s="224" t="s">
        <v>340</v>
      </c>
      <c r="G193" s="225" t="s">
        <v>223</v>
      </c>
      <c r="H193" s="226">
        <v>26</v>
      </c>
      <c r="I193" s="227"/>
      <c r="J193" s="228">
        <f>ROUND(I193*H193,2)</f>
        <v>0</v>
      </c>
      <c r="K193" s="224" t="s">
        <v>143</v>
      </c>
      <c r="L193" s="72"/>
      <c r="M193" s="229" t="s">
        <v>23</v>
      </c>
      <c r="N193" s="230" t="s">
        <v>47</v>
      </c>
      <c r="O193" s="47"/>
      <c r="P193" s="231">
        <f>O193*H193</f>
        <v>0</v>
      </c>
      <c r="Q193" s="231">
        <v>0</v>
      </c>
      <c r="R193" s="231">
        <f>Q193*H193</f>
        <v>0</v>
      </c>
      <c r="S193" s="231">
        <v>0.0025999999999999999</v>
      </c>
      <c r="T193" s="232">
        <f>S193*H193</f>
        <v>0.067599999999999993</v>
      </c>
      <c r="AR193" s="23" t="s">
        <v>144</v>
      </c>
      <c r="AT193" s="23" t="s">
        <v>139</v>
      </c>
      <c r="AU193" s="23" t="s">
        <v>86</v>
      </c>
      <c r="AY193" s="23" t="s">
        <v>137</v>
      </c>
      <c r="BE193" s="233">
        <f>IF(N193="základní",J193,0)</f>
        <v>0</v>
      </c>
      <c r="BF193" s="233">
        <f>IF(N193="snížená",J193,0)</f>
        <v>0</v>
      </c>
      <c r="BG193" s="233">
        <f>IF(N193="zákl. přenesená",J193,0)</f>
        <v>0</v>
      </c>
      <c r="BH193" s="233">
        <f>IF(N193="sníž. přenesená",J193,0)</f>
        <v>0</v>
      </c>
      <c r="BI193" s="233">
        <f>IF(N193="nulová",J193,0)</f>
        <v>0</v>
      </c>
      <c r="BJ193" s="23" t="s">
        <v>84</v>
      </c>
      <c r="BK193" s="233">
        <f>ROUND(I193*H193,2)</f>
        <v>0</v>
      </c>
      <c r="BL193" s="23" t="s">
        <v>144</v>
      </c>
      <c r="BM193" s="23" t="s">
        <v>341</v>
      </c>
    </row>
    <row r="194" s="1" customFormat="1" ht="16.5" customHeight="1">
      <c r="B194" s="46"/>
      <c r="C194" s="222" t="s">
        <v>342</v>
      </c>
      <c r="D194" s="222" t="s">
        <v>139</v>
      </c>
      <c r="E194" s="223" t="s">
        <v>343</v>
      </c>
      <c r="F194" s="224" t="s">
        <v>344</v>
      </c>
      <c r="G194" s="225" t="s">
        <v>223</v>
      </c>
      <c r="H194" s="226">
        <v>26</v>
      </c>
      <c r="I194" s="227"/>
      <c r="J194" s="228">
        <f>ROUND(I194*H194,2)</f>
        <v>0</v>
      </c>
      <c r="K194" s="224" t="s">
        <v>143</v>
      </c>
      <c r="L194" s="72"/>
      <c r="M194" s="229" t="s">
        <v>23</v>
      </c>
      <c r="N194" s="230" t="s">
        <v>47</v>
      </c>
      <c r="O194" s="47"/>
      <c r="P194" s="231">
        <f>O194*H194</f>
        <v>0</v>
      </c>
      <c r="Q194" s="231">
        <v>0</v>
      </c>
      <c r="R194" s="231">
        <f>Q194*H194</f>
        <v>0</v>
      </c>
      <c r="S194" s="231">
        <v>0.0039399999999999999</v>
      </c>
      <c r="T194" s="232">
        <f>S194*H194</f>
        <v>0.10244</v>
      </c>
      <c r="AR194" s="23" t="s">
        <v>144</v>
      </c>
      <c r="AT194" s="23" t="s">
        <v>139</v>
      </c>
      <c r="AU194" s="23" t="s">
        <v>86</v>
      </c>
      <c r="AY194" s="23" t="s">
        <v>137</v>
      </c>
      <c r="BE194" s="233">
        <f>IF(N194="základní",J194,0)</f>
        <v>0</v>
      </c>
      <c r="BF194" s="233">
        <f>IF(N194="snížená",J194,0)</f>
        <v>0</v>
      </c>
      <c r="BG194" s="233">
        <f>IF(N194="zákl. přenesená",J194,0)</f>
        <v>0</v>
      </c>
      <c r="BH194" s="233">
        <f>IF(N194="sníž. přenesená",J194,0)</f>
        <v>0</v>
      </c>
      <c r="BI194" s="233">
        <f>IF(N194="nulová",J194,0)</f>
        <v>0</v>
      </c>
      <c r="BJ194" s="23" t="s">
        <v>84</v>
      </c>
      <c r="BK194" s="233">
        <f>ROUND(I194*H194,2)</f>
        <v>0</v>
      </c>
      <c r="BL194" s="23" t="s">
        <v>144</v>
      </c>
      <c r="BM194" s="23" t="s">
        <v>345</v>
      </c>
    </row>
    <row r="195" s="1" customFormat="1" ht="16.5" customHeight="1">
      <c r="B195" s="46"/>
      <c r="C195" s="222" t="s">
        <v>346</v>
      </c>
      <c r="D195" s="222" t="s">
        <v>139</v>
      </c>
      <c r="E195" s="223" t="s">
        <v>347</v>
      </c>
      <c r="F195" s="224" t="s">
        <v>348</v>
      </c>
      <c r="G195" s="225" t="s">
        <v>223</v>
      </c>
      <c r="H195" s="226">
        <v>26</v>
      </c>
      <c r="I195" s="227"/>
      <c r="J195" s="228">
        <f>ROUND(I195*H195,2)</f>
        <v>0</v>
      </c>
      <c r="K195" s="224" t="s">
        <v>143</v>
      </c>
      <c r="L195" s="72"/>
      <c r="M195" s="229" t="s">
        <v>23</v>
      </c>
      <c r="N195" s="230" t="s">
        <v>47</v>
      </c>
      <c r="O195" s="47"/>
      <c r="P195" s="231">
        <f>O195*H195</f>
        <v>0</v>
      </c>
      <c r="Q195" s="231">
        <v>0.0043400000000000001</v>
      </c>
      <c r="R195" s="231">
        <f>Q195*H195</f>
        <v>0.11284</v>
      </c>
      <c r="S195" s="231">
        <v>0</v>
      </c>
      <c r="T195" s="232">
        <f>S195*H195</f>
        <v>0</v>
      </c>
      <c r="AR195" s="23" t="s">
        <v>144</v>
      </c>
      <c r="AT195" s="23" t="s">
        <v>139</v>
      </c>
      <c r="AU195" s="23" t="s">
        <v>86</v>
      </c>
      <c r="AY195" s="23" t="s">
        <v>137</v>
      </c>
      <c r="BE195" s="233">
        <f>IF(N195="základní",J195,0)</f>
        <v>0</v>
      </c>
      <c r="BF195" s="233">
        <f>IF(N195="snížená",J195,0)</f>
        <v>0</v>
      </c>
      <c r="BG195" s="233">
        <f>IF(N195="zákl. přenesená",J195,0)</f>
        <v>0</v>
      </c>
      <c r="BH195" s="233">
        <f>IF(N195="sníž. přenesená",J195,0)</f>
        <v>0</v>
      </c>
      <c r="BI195" s="233">
        <f>IF(N195="nulová",J195,0)</f>
        <v>0</v>
      </c>
      <c r="BJ195" s="23" t="s">
        <v>84</v>
      </c>
      <c r="BK195" s="233">
        <f>ROUND(I195*H195,2)</f>
        <v>0</v>
      </c>
      <c r="BL195" s="23" t="s">
        <v>144</v>
      </c>
      <c r="BM195" s="23" t="s">
        <v>349</v>
      </c>
    </row>
    <row r="196" s="1" customFormat="1">
      <c r="B196" s="46"/>
      <c r="C196" s="74"/>
      <c r="D196" s="234" t="s">
        <v>146</v>
      </c>
      <c r="E196" s="74"/>
      <c r="F196" s="235" t="s">
        <v>350</v>
      </c>
      <c r="G196" s="74"/>
      <c r="H196" s="74"/>
      <c r="I196" s="192"/>
      <c r="J196" s="74"/>
      <c r="K196" s="74"/>
      <c r="L196" s="72"/>
      <c r="M196" s="236"/>
      <c r="N196" s="47"/>
      <c r="O196" s="47"/>
      <c r="P196" s="47"/>
      <c r="Q196" s="47"/>
      <c r="R196" s="47"/>
      <c r="S196" s="47"/>
      <c r="T196" s="95"/>
      <c r="AT196" s="23" t="s">
        <v>146</v>
      </c>
      <c r="AU196" s="23" t="s">
        <v>86</v>
      </c>
    </row>
    <row r="197" s="1" customFormat="1" ht="16.5" customHeight="1">
      <c r="B197" s="46"/>
      <c r="C197" s="222" t="s">
        <v>351</v>
      </c>
      <c r="D197" s="222" t="s">
        <v>139</v>
      </c>
      <c r="E197" s="223" t="s">
        <v>352</v>
      </c>
      <c r="F197" s="224" t="s">
        <v>353</v>
      </c>
      <c r="G197" s="225" t="s">
        <v>223</v>
      </c>
      <c r="H197" s="226">
        <v>48</v>
      </c>
      <c r="I197" s="227"/>
      <c r="J197" s="228">
        <f>ROUND(I197*H197,2)</f>
        <v>0</v>
      </c>
      <c r="K197" s="224" t="s">
        <v>143</v>
      </c>
      <c r="L197" s="72"/>
      <c r="M197" s="229" t="s">
        <v>23</v>
      </c>
      <c r="N197" s="230" t="s">
        <v>47</v>
      </c>
      <c r="O197" s="47"/>
      <c r="P197" s="231">
        <f>O197*H197</f>
        <v>0</v>
      </c>
      <c r="Q197" s="231">
        <v>0.0058100000000000001</v>
      </c>
      <c r="R197" s="231">
        <f>Q197*H197</f>
        <v>0.27888000000000002</v>
      </c>
      <c r="S197" s="231">
        <v>0</v>
      </c>
      <c r="T197" s="232">
        <f>S197*H197</f>
        <v>0</v>
      </c>
      <c r="AR197" s="23" t="s">
        <v>144</v>
      </c>
      <c r="AT197" s="23" t="s">
        <v>139</v>
      </c>
      <c r="AU197" s="23" t="s">
        <v>86</v>
      </c>
      <c r="AY197" s="23" t="s">
        <v>137</v>
      </c>
      <c r="BE197" s="233">
        <f>IF(N197="základní",J197,0)</f>
        <v>0</v>
      </c>
      <c r="BF197" s="233">
        <f>IF(N197="snížená",J197,0)</f>
        <v>0</v>
      </c>
      <c r="BG197" s="233">
        <f>IF(N197="zákl. přenesená",J197,0)</f>
        <v>0</v>
      </c>
      <c r="BH197" s="233">
        <f>IF(N197="sníž. přenesená",J197,0)</f>
        <v>0</v>
      </c>
      <c r="BI197" s="233">
        <f>IF(N197="nulová",J197,0)</f>
        <v>0</v>
      </c>
      <c r="BJ197" s="23" t="s">
        <v>84</v>
      </c>
      <c r="BK197" s="233">
        <f>ROUND(I197*H197,2)</f>
        <v>0</v>
      </c>
      <c r="BL197" s="23" t="s">
        <v>144</v>
      </c>
      <c r="BM197" s="23" t="s">
        <v>354</v>
      </c>
    </row>
    <row r="198" s="1" customFormat="1">
      <c r="B198" s="46"/>
      <c r="C198" s="74"/>
      <c r="D198" s="234" t="s">
        <v>146</v>
      </c>
      <c r="E198" s="74"/>
      <c r="F198" s="235" t="s">
        <v>350</v>
      </c>
      <c r="G198" s="74"/>
      <c r="H198" s="74"/>
      <c r="I198" s="192"/>
      <c r="J198" s="74"/>
      <c r="K198" s="74"/>
      <c r="L198" s="72"/>
      <c r="M198" s="236"/>
      <c r="N198" s="47"/>
      <c r="O198" s="47"/>
      <c r="P198" s="47"/>
      <c r="Q198" s="47"/>
      <c r="R198" s="47"/>
      <c r="S198" s="47"/>
      <c r="T198" s="95"/>
      <c r="AT198" s="23" t="s">
        <v>146</v>
      </c>
      <c r="AU198" s="23" t="s">
        <v>86</v>
      </c>
    </row>
    <row r="199" s="1" customFormat="1" ht="38.25" customHeight="1">
      <c r="B199" s="46"/>
      <c r="C199" s="222" t="s">
        <v>355</v>
      </c>
      <c r="D199" s="222" t="s">
        <v>139</v>
      </c>
      <c r="E199" s="223" t="s">
        <v>356</v>
      </c>
      <c r="F199" s="224" t="s">
        <v>357</v>
      </c>
      <c r="G199" s="225" t="s">
        <v>142</v>
      </c>
      <c r="H199" s="226">
        <v>223.87000000000001</v>
      </c>
      <c r="I199" s="227"/>
      <c r="J199" s="228">
        <f>ROUND(I199*H199,2)</f>
        <v>0</v>
      </c>
      <c r="K199" s="224" t="s">
        <v>143</v>
      </c>
      <c r="L199" s="72"/>
      <c r="M199" s="229" t="s">
        <v>23</v>
      </c>
      <c r="N199" s="230" t="s">
        <v>47</v>
      </c>
      <c r="O199" s="47"/>
      <c r="P199" s="231">
        <f>O199*H199</f>
        <v>0</v>
      </c>
      <c r="Q199" s="231">
        <v>0.0064999999999999997</v>
      </c>
      <c r="R199" s="231">
        <f>Q199*H199</f>
        <v>1.455155</v>
      </c>
      <c r="S199" s="231">
        <v>0</v>
      </c>
      <c r="T199" s="232">
        <f>S199*H199</f>
        <v>0</v>
      </c>
      <c r="AR199" s="23" t="s">
        <v>144</v>
      </c>
      <c r="AT199" s="23" t="s">
        <v>139</v>
      </c>
      <c r="AU199" s="23" t="s">
        <v>86</v>
      </c>
      <c r="AY199" s="23" t="s">
        <v>137</v>
      </c>
      <c r="BE199" s="233">
        <f>IF(N199="základní",J199,0)</f>
        <v>0</v>
      </c>
      <c r="BF199" s="233">
        <f>IF(N199="snížená",J199,0)</f>
        <v>0</v>
      </c>
      <c r="BG199" s="233">
        <f>IF(N199="zákl. přenesená",J199,0)</f>
        <v>0</v>
      </c>
      <c r="BH199" s="233">
        <f>IF(N199="sníž. přenesená",J199,0)</f>
        <v>0</v>
      </c>
      <c r="BI199" s="233">
        <f>IF(N199="nulová",J199,0)</f>
        <v>0</v>
      </c>
      <c r="BJ199" s="23" t="s">
        <v>84</v>
      </c>
      <c r="BK199" s="233">
        <f>ROUND(I199*H199,2)</f>
        <v>0</v>
      </c>
      <c r="BL199" s="23" t="s">
        <v>144</v>
      </c>
      <c r="BM199" s="23" t="s">
        <v>358</v>
      </c>
    </row>
    <row r="200" s="1" customFormat="1">
      <c r="B200" s="46"/>
      <c r="C200" s="74"/>
      <c r="D200" s="234" t="s">
        <v>359</v>
      </c>
      <c r="E200" s="74"/>
      <c r="F200" s="235" t="s">
        <v>360</v>
      </c>
      <c r="G200" s="74"/>
      <c r="H200" s="74"/>
      <c r="I200" s="192"/>
      <c r="J200" s="74"/>
      <c r="K200" s="74"/>
      <c r="L200" s="72"/>
      <c r="M200" s="236"/>
      <c r="N200" s="47"/>
      <c r="O200" s="47"/>
      <c r="P200" s="47"/>
      <c r="Q200" s="47"/>
      <c r="R200" s="47"/>
      <c r="S200" s="47"/>
      <c r="T200" s="95"/>
      <c r="AT200" s="23" t="s">
        <v>359</v>
      </c>
      <c r="AU200" s="23" t="s">
        <v>86</v>
      </c>
    </row>
    <row r="201" s="11" customFormat="1">
      <c r="B201" s="237"/>
      <c r="C201" s="238"/>
      <c r="D201" s="234" t="s">
        <v>148</v>
      </c>
      <c r="E201" s="239" t="s">
        <v>23</v>
      </c>
      <c r="F201" s="240" t="s">
        <v>361</v>
      </c>
      <c r="G201" s="238"/>
      <c r="H201" s="239" t="s">
        <v>23</v>
      </c>
      <c r="I201" s="241"/>
      <c r="J201" s="238"/>
      <c r="K201" s="238"/>
      <c r="L201" s="242"/>
      <c r="M201" s="243"/>
      <c r="N201" s="244"/>
      <c r="O201" s="244"/>
      <c r="P201" s="244"/>
      <c r="Q201" s="244"/>
      <c r="R201" s="244"/>
      <c r="S201" s="244"/>
      <c r="T201" s="245"/>
      <c r="AT201" s="246" t="s">
        <v>148</v>
      </c>
      <c r="AU201" s="246" t="s">
        <v>86</v>
      </c>
      <c r="AV201" s="11" t="s">
        <v>84</v>
      </c>
      <c r="AW201" s="11" t="s">
        <v>39</v>
      </c>
      <c r="AX201" s="11" t="s">
        <v>76</v>
      </c>
      <c r="AY201" s="246" t="s">
        <v>137</v>
      </c>
    </row>
    <row r="202" s="12" customFormat="1">
      <c r="B202" s="247"/>
      <c r="C202" s="248"/>
      <c r="D202" s="234" t="s">
        <v>148</v>
      </c>
      <c r="E202" s="249" t="s">
        <v>23</v>
      </c>
      <c r="F202" s="250" t="s">
        <v>362</v>
      </c>
      <c r="G202" s="248"/>
      <c r="H202" s="251">
        <v>183.81999999999999</v>
      </c>
      <c r="I202" s="252"/>
      <c r="J202" s="248"/>
      <c r="K202" s="248"/>
      <c r="L202" s="253"/>
      <c r="M202" s="254"/>
      <c r="N202" s="255"/>
      <c r="O202" s="255"/>
      <c r="P202" s="255"/>
      <c r="Q202" s="255"/>
      <c r="R202" s="255"/>
      <c r="S202" s="255"/>
      <c r="T202" s="256"/>
      <c r="AT202" s="257" t="s">
        <v>148</v>
      </c>
      <c r="AU202" s="257" t="s">
        <v>86</v>
      </c>
      <c r="AV202" s="12" t="s">
        <v>86</v>
      </c>
      <c r="AW202" s="12" t="s">
        <v>39</v>
      </c>
      <c r="AX202" s="12" t="s">
        <v>76</v>
      </c>
      <c r="AY202" s="257" t="s">
        <v>137</v>
      </c>
    </row>
    <row r="203" s="11" customFormat="1">
      <c r="B203" s="237"/>
      <c r="C203" s="238"/>
      <c r="D203" s="234" t="s">
        <v>148</v>
      </c>
      <c r="E203" s="239" t="s">
        <v>23</v>
      </c>
      <c r="F203" s="240" t="s">
        <v>363</v>
      </c>
      <c r="G203" s="238"/>
      <c r="H203" s="239" t="s">
        <v>23</v>
      </c>
      <c r="I203" s="241"/>
      <c r="J203" s="238"/>
      <c r="K203" s="238"/>
      <c r="L203" s="242"/>
      <c r="M203" s="243"/>
      <c r="N203" s="244"/>
      <c r="O203" s="244"/>
      <c r="P203" s="244"/>
      <c r="Q203" s="244"/>
      <c r="R203" s="244"/>
      <c r="S203" s="244"/>
      <c r="T203" s="245"/>
      <c r="AT203" s="246" t="s">
        <v>148</v>
      </c>
      <c r="AU203" s="246" t="s">
        <v>86</v>
      </c>
      <c r="AV203" s="11" t="s">
        <v>84</v>
      </c>
      <c r="AW203" s="11" t="s">
        <v>39</v>
      </c>
      <c r="AX203" s="11" t="s">
        <v>76</v>
      </c>
      <c r="AY203" s="246" t="s">
        <v>137</v>
      </c>
    </row>
    <row r="204" s="12" customFormat="1">
      <c r="B204" s="247"/>
      <c r="C204" s="248"/>
      <c r="D204" s="234" t="s">
        <v>148</v>
      </c>
      <c r="E204" s="249" t="s">
        <v>23</v>
      </c>
      <c r="F204" s="250" t="s">
        <v>364</v>
      </c>
      <c r="G204" s="248"/>
      <c r="H204" s="251">
        <v>40.049999999999997</v>
      </c>
      <c r="I204" s="252"/>
      <c r="J204" s="248"/>
      <c r="K204" s="248"/>
      <c r="L204" s="253"/>
      <c r="M204" s="254"/>
      <c r="N204" s="255"/>
      <c r="O204" s="255"/>
      <c r="P204" s="255"/>
      <c r="Q204" s="255"/>
      <c r="R204" s="255"/>
      <c r="S204" s="255"/>
      <c r="T204" s="256"/>
      <c r="AT204" s="257" t="s">
        <v>148</v>
      </c>
      <c r="AU204" s="257" t="s">
        <v>86</v>
      </c>
      <c r="AV204" s="12" t="s">
        <v>86</v>
      </c>
      <c r="AW204" s="12" t="s">
        <v>39</v>
      </c>
      <c r="AX204" s="12" t="s">
        <v>76</v>
      </c>
      <c r="AY204" s="257" t="s">
        <v>137</v>
      </c>
    </row>
    <row r="205" s="1" customFormat="1" ht="25.5" customHeight="1">
      <c r="B205" s="46"/>
      <c r="C205" s="222" t="s">
        <v>365</v>
      </c>
      <c r="D205" s="222" t="s">
        <v>139</v>
      </c>
      <c r="E205" s="223" t="s">
        <v>366</v>
      </c>
      <c r="F205" s="224" t="s">
        <v>367</v>
      </c>
      <c r="G205" s="225" t="s">
        <v>223</v>
      </c>
      <c r="H205" s="226">
        <v>48</v>
      </c>
      <c r="I205" s="227"/>
      <c r="J205" s="228">
        <f>ROUND(I205*H205,2)</f>
        <v>0</v>
      </c>
      <c r="K205" s="224" t="s">
        <v>143</v>
      </c>
      <c r="L205" s="72"/>
      <c r="M205" s="229" t="s">
        <v>23</v>
      </c>
      <c r="N205" s="230" t="s">
        <v>47</v>
      </c>
      <c r="O205" s="47"/>
      <c r="P205" s="231">
        <f>O205*H205</f>
        <v>0</v>
      </c>
      <c r="Q205" s="231">
        <v>0.0023999999999999998</v>
      </c>
      <c r="R205" s="231">
        <f>Q205*H205</f>
        <v>0.1152</v>
      </c>
      <c r="S205" s="231">
        <v>0</v>
      </c>
      <c r="T205" s="232">
        <f>S205*H205</f>
        <v>0</v>
      </c>
      <c r="AR205" s="23" t="s">
        <v>144</v>
      </c>
      <c r="AT205" s="23" t="s">
        <v>139</v>
      </c>
      <c r="AU205" s="23" t="s">
        <v>86</v>
      </c>
      <c r="AY205" s="23" t="s">
        <v>137</v>
      </c>
      <c r="BE205" s="233">
        <f>IF(N205="základní",J205,0)</f>
        <v>0</v>
      </c>
      <c r="BF205" s="233">
        <f>IF(N205="snížená",J205,0)</f>
        <v>0</v>
      </c>
      <c r="BG205" s="233">
        <f>IF(N205="zákl. přenesená",J205,0)</f>
        <v>0</v>
      </c>
      <c r="BH205" s="233">
        <f>IF(N205="sníž. přenesená",J205,0)</f>
        <v>0</v>
      </c>
      <c r="BI205" s="233">
        <f>IF(N205="nulová",J205,0)</f>
        <v>0</v>
      </c>
      <c r="BJ205" s="23" t="s">
        <v>84</v>
      </c>
      <c r="BK205" s="233">
        <f>ROUND(I205*H205,2)</f>
        <v>0</v>
      </c>
      <c r="BL205" s="23" t="s">
        <v>144</v>
      </c>
      <c r="BM205" s="23" t="s">
        <v>368</v>
      </c>
    </row>
    <row r="206" s="1" customFormat="1">
      <c r="B206" s="46"/>
      <c r="C206" s="74"/>
      <c r="D206" s="234" t="s">
        <v>146</v>
      </c>
      <c r="E206" s="74"/>
      <c r="F206" s="235" t="s">
        <v>369</v>
      </c>
      <c r="G206" s="74"/>
      <c r="H206" s="74"/>
      <c r="I206" s="192"/>
      <c r="J206" s="74"/>
      <c r="K206" s="74"/>
      <c r="L206" s="72"/>
      <c r="M206" s="236"/>
      <c r="N206" s="47"/>
      <c r="O206" s="47"/>
      <c r="P206" s="47"/>
      <c r="Q206" s="47"/>
      <c r="R206" s="47"/>
      <c r="S206" s="47"/>
      <c r="T206" s="95"/>
      <c r="AT206" s="23" t="s">
        <v>146</v>
      </c>
      <c r="AU206" s="23" t="s">
        <v>86</v>
      </c>
    </row>
    <row r="207" s="1" customFormat="1" ht="25.5" customHeight="1">
      <c r="B207" s="46"/>
      <c r="C207" s="222" t="s">
        <v>370</v>
      </c>
      <c r="D207" s="222" t="s">
        <v>139</v>
      </c>
      <c r="E207" s="223" t="s">
        <v>371</v>
      </c>
      <c r="F207" s="224" t="s">
        <v>372</v>
      </c>
      <c r="G207" s="225" t="s">
        <v>167</v>
      </c>
      <c r="H207" s="226">
        <v>40</v>
      </c>
      <c r="I207" s="227"/>
      <c r="J207" s="228">
        <f>ROUND(I207*H207,2)</f>
        <v>0</v>
      </c>
      <c r="K207" s="224" t="s">
        <v>143</v>
      </c>
      <c r="L207" s="72"/>
      <c r="M207" s="229" t="s">
        <v>23</v>
      </c>
      <c r="N207" s="230" t="s">
        <v>47</v>
      </c>
      <c r="O207" s="47"/>
      <c r="P207" s="231">
        <f>O207*H207</f>
        <v>0</v>
      </c>
      <c r="Q207" s="231">
        <v>0.00040000000000000002</v>
      </c>
      <c r="R207" s="231">
        <f>Q207*H207</f>
        <v>0.016</v>
      </c>
      <c r="S207" s="231">
        <v>0</v>
      </c>
      <c r="T207" s="232">
        <f>S207*H207</f>
        <v>0</v>
      </c>
      <c r="AR207" s="23" t="s">
        <v>144</v>
      </c>
      <c r="AT207" s="23" t="s">
        <v>139</v>
      </c>
      <c r="AU207" s="23" t="s">
        <v>86</v>
      </c>
      <c r="AY207" s="23" t="s">
        <v>137</v>
      </c>
      <c r="BE207" s="233">
        <f>IF(N207="základní",J207,0)</f>
        <v>0</v>
      </c>
      <c r="BF207" s="233">
        <f>IF(N207="snížená",J207,0)</f>
        <v>0</v>
      </c>
      <c r="BG207" s="233">
        <f>IF(N207="zákl. přenesená",J207,0)</f>
        <v>0</v>
      </c>
      <c r="BH207" s="233">
        <f>IF(N207="sníž. přenesená",J207,0)</f>
        <v>0</v>
      </c>
      <c r="BI207" s="233">
        <f>IF(N207="nulová",J207,0)</f>
        <v>0</v>
      </c>
      <c r="BJ207" s="23" t="s">
        <v>84</v>
      </c>
      <c r="BK207" s="233">
        <f>ROUND(I207*H207,2)</f>
        <v>0</v>
      </c>
      <c r="BL207" s="23" t="s">
        <v>144</v>
      </c>
      <c r="BM207" s="23" t="s">
        <v>373</v>
      </c>
    </row>
    <row r="208" s="1" customFormat="1">
      <c r="B208" s="46"/>
      <c r="C208" s="74"/>
      <c r="D208" s="234" t="s">
        <v>146</v>
      </c>
      <c r="E208" s="74"/>
      <c r="F208" s="235" t="s">
        <v>374</v>
      </c>
      <c r="G208" s="74"/>
      <c r="H208" s="74"/>
      <c r="I208" s="192"/>
      <c r="J208" s="74"/>
      <c r="K208" s="74"/>
      <c r="L208" s="72"/>
      <c r="M208" s="236"/>
      <c r="N208" s="47"/>
      <c r="O208" s="47"/>
      <c r="P208" s="47"/>
      <c r="Q208" s="47"/>
      <c r="R208" s="47"/>
      <c r="S208" s="47"/>
      <c r="T208" s="95"/>
      <c r="AT208" s="23" t="s">
        <v>146</v>
      </c>
      <c r="AU208" s="23" t="s">
        <v>86</v>
      </c>
    </row>
    <row r="209" s="1" customFormat="1" ht="25.5" customHeight="1">
      <c r="B209" s="46"/>
      <c r="C209" s="222" t="s">
        <v>375</v>
      </c>
      <c r="D209" s="222" t="s">
        <v>139</v>
      </c>
      <c r="E209" s="223" t="s">
        <v>376</v>
      </c>
      <c r="F209" s="224" t="s">
        <v>377</v>
      </c>
      <c r="G209" s="225" t="s">
        <v>223</v>
      </c>
      <c r="H209" s="226">
        <v>27.699999999999999</v>
      </c>
      <c r="I209" s="227"/>
      <c r="J209" s="228">
        <f>ROUND(I209*H209,2)</f>
        <v>0</v>
      </c>
      <c r="K209" s="224" t="s">
        <v>143</v>
      </c>
      <c r="L209" s="72"/>
      <c r="M209" s="229" t="s">
        <v>23</v>
      </c>
      <c r="N209" s="230" t="s">
        <v>47</v>
      </c>
      <c r="O209" s="47"/>
      <c r="P209" s="231">
        <f>O209*H209</f>
        <v>0</v>
      </c>
      <c r="Q209" s="231">
        <v>0.0037709599999999999</v>
      </c>
      <c r="R209" s="231">
        <f>Q209*H209</f>
        <v>0.104455592</v>
      </c>
      <c r="S209" s="231">
        <v>0</v>
      </c>
      <c r="T209" s="232">
        <f>S209*H209</f>
        <v>0</v>
      </c>
      <c r="AR209" s="23" t="s">
        <v>244</v>
      </c>
      <c r="AT209" s="23" t="s">
        <v>139</v>
      </c>
      <c r="AU209" s="23" t="s">
        <v>86</v>
      </c>
      <c r="AY209" s="23" t="s">
        <v>137</v>
      </c>
      <c r="BE209" s="233">
        <f>IF(N209="základní",J209,0)</f>
        <v>0</v>
      </c>
      <c r="BF209" s="233">
        <f>IF(N209="snížená",J209,0)</f>
        <v>0</v>
      </c>
      <c r="BG209" s="233">
        <f>IF(N209="zákl. přenesená",J209,0)</f>
        <v>0</v>
      </c>
      <c r="BH209" s="233">
        <f>IF(N209="sníž. přenesená",J209,0)</f>
        <v>0</v>
      </c>
      <c r="BI209" s="233">
        <f>IF(N209="nulová",J209,0)</f>
        <v>0</v>
      </c>
      <c r="BJ209" s="23" t="s">
        <v>84</v>
      </c>
      <c r="BK209" s="233">
        <f>ROUND(I209*H209,2)</f>
        <v>0</v>
      </c>
      <c r="BL209" s="23" t="s">
        <v>244</v>
      </c>
      <c r="BM209" s="23" t="s">
        <v>378</v>
      </c>
    </row>
    <row r="210" s="1" customFormat="1">
      <c r="B210" s="46"/>
      <c r="C210" s="74"/>
      <c r="D210" s="234" t="s">
        <v>146</v>
      </c>
      <c r="E210" s="74"/>
      <c r="F210" s="235" t="s">
        <v>379</v>
      </c>
      <c r="G210" s="74"/>
      <c r="H210" s="74"/>
      <c r="I210" s="192"/>
      <c r="J210" s="74"/>
      <c r="K210" s="74"/>
      <c r="L210" s="72"/>
      <c r="M210" s="236"/>
      <c r="N210" s="47"/>
      <c r="O210" s="47"/>
      <c r="P210" s="47"/>
      <c r="Q210" s="47"/>
      <c r="R210" s="47"/>
      <c r="S210" s="47"/>
      <c r="T210" s="95"/>
      <c r="AT210" s="23" t="s">
        <v>146</v>
      </c>
      <c r="AU210" s="23" t="s">
        <v>86</v>
      </c>
    </row>
    <row r="211" s="12" customFormat="1">
      <c r="B211" s="247"/>
      <c r="C211" s="248"/>
      <c r="D211" s="234" t="s">
        <v>148</v>
      </c>
      <c r="E211" s="249" t="s">
        <v>23</v>
      </c>
      <c r="F211" s="250" t="s">
        <v>380</v>
      </c>
      <c r="G211" s="248"/>
      <c r="H211" s="251">
        <v>27.699999999999999</v>
      </c>
      <c r="I211" s="252"/>
      <c r="J211" s="248"/>
      <c r="K211" s="248"/>
      <c r="L211" s="253"/>
      <c r="M211" s="254"/>
      <c r="N211" s="255"/>
      <c r="O211" s="255"/>
      <c r="P211" s="255"/>
      <c r="Q211" s="255"/>
      <c r="R211" s="255"/>
      <c r="S211" s="255"/>
      <c r="T211" s="256"/>
      <c r="AT211" s="257" t="s">
        <v>148</v>
      </c>
      <c r="AU211" s="257" t="s">
        <v>86</v>
      </c>
      <c r="AV211" s="12" t="s">
        <v>86</v>
      </c>
      <c r="AW211" s="12" t="s">
        <v>39</v>
      </c>
      <c r="AX211" s="12" t="s">
        <v>84</v>
      </c>
      <c r="AY211" s="257" t="s">
        <v>137</v>
      </c>
    </row>
    <row r="212" s="1" customFormat="1" ht="25.5" customHeight="1">
      <c r="B212" s="46"/>
      <c r="C212" s="222" t="s">
        <v>381</v>
      </c>
      <c r="D212" s="222" t="s">
        <v>139</v>
      </c>
      <c r="E212" s="223" t="s">
        <v>382</v>
      </c>
      <c r="F212" s="224" t="s">
        <v>383</v>
      </c>
      <c r="G212" s="225" t="s">
        <v>167</v>
      </c>
      <c r="H212" s="226">
        <v>1</v>
      </c>
      <c r="I212" s="227"/>
      <c r="J212" s="228">
        <f>ROUND(I212*H212,2)</f>
        <v>0</v>
      </c>
      <c r="K212" s="224" t="s">
        <v>143</v>
      </c>
      <c r="L212" s="72"/>
      <c r="M212" s="229" t="s">
        <v>23</v>
      </c>
      <c r="N212" s="230" t="s">
        <v>47</v>
      </c>
      <c r="O212" s="47"/>
      <c r="P212" s="231">
        <f>O212*H212</f>
        <v>0</v>
      </c>
      <c r="Q212" s="231">
        <v>0</v>
      </c>
      <c r="R212" s="231">
        <f>Q212*H212</f>
        <v>0</v>
      </c>
      <c r="S212" s="231">
        <v>0</v>
      </c>
      <c r="T212" s="232">
        <f>S212*H212</f>
        <v>0</v>
      </c>
      <c r="AR212" s="23" t="s">
        <v>144</v>
      </c>
      <c r="AT212" s="23" t="s">
        <v>139</v>
      </c>
      <c r="AU212" s="23" t="s">
        <v>86</v>
      </c>
      <c r="AY212" s="23" t="s">
        <v>137</v>
      </c>
      <c r="BE212" s="233">
        <f>IF(N212="základní",J212,0)</f>
        <v>0</v>
      </c>
      <c r="BF212" s="233">
        <f>IF(N212="snížená",J212,0)</f>
        <v>0</v>
      </c>
      <c r="BG212" s="233">
        <f>IF(N212="zákl. přenesená",J212,0)</f>
        <v>0</v>
      </c>
      <c r="BH212" s="233">
        <f>IF(N212="sníž. přenesená",J212,0)</f>
        <v>0</v>
      </c>
      <c r="BI212" s="233">
        <f>IF(N212="nulová",J212,0)</f>
        <v>0</v>
      </c>
      <c r="BJ212" s="23" t="s">
        <v>84</v>
      </c>
      <c r="BK212" s="233">
        <f>ROUND(I212*H212,2)</f>
        <v>0</v>
      </c>
      <c r="BL212" s="23" t="s">
        <v>144</v>
      </c>
      <c r="BM212" s="23" t="s">
        <v>384</v>
      </c>
    </row>
    <row r="213" s="1" customFormat="1" ht="16.5" customHeight="1">
      <c r="B213" s="46"/>
      <c r="C213" s="258" t="s">
        <v>385</v>
      </c>
      <c r="D213" s="258" t="s">
        <v>171</v>
      </c>
      <c r="E213" s="259" t="s">
        <v>386</v>
      </c>
      <c r="F213" s="260" t="s">
        <v>387</v>
      </c>
      <c r="G213" s="261" t="s">
        <v>167</v>
      </c>
      <c r="H213" s="262">
        <v>1</v>
      </c>
      <c r="I213" s="263"/>
      <c r="J213" s="264">
        <f>ROUND(I213*H213,2)</f>
        <v>0</v>
      </c>
      <c r="K213" s="260" t="s">
        <v>143</v>
      </c>
      <c r="L213" s="265"/>
      <c r="M213" s="266" t="s">
        <v>23</v>
      </c>
      <c r="N213" s="267" t="s">
        <v>47</v>
      </c>
      <c r="O213" s="47"/>
      <c r="P213" s="231">
        <f>O213*H213</f>
        <v>0</v>
      </c>
      <c r="Q213" s="231">
        <v>0.0089999999999999993</v>
      </c>
      <c r="R213" s="231">
        <f>Q213*H213</f>
        <v>0.0089999999999999993</v>
      </c>
      <c r="S213" s="231">
        <v>0</v>
      </c>
      <c r="T213" s="232">
        <f>S213*H213</f>
        <v>0</v>
      </c>
      <c r="AR213" s="23" t="s">
        <v>174</v>
      </c>
      <c r="AT213" s="23" t="s">
        <v>171</v>
      </c>
      <c r="AU213" s="23" t="s">
        <v>86</v>
      </c>
      <c r="AY213" s="23" t="s">
        <v>137</v>
      </c>
      <c r="BE213" s="233">
        <f>IF(N213="základní",J213,0)</f>
        <v>0</v>
      </c>
      <c r="BF213" s="233">
        <f>IF(N213="snížená",J213,0)</f>
        <v>0</v>
      </c>
      <c r="BG213" s="233">
        <f>IF(N213="zákl. přenesená",J213,0)</f>
        <v>0</v>
      </c>
      <c r="BH213" s="233">
        <f>IF(N213="sníž. přenesená",J213,0)</f>
        <v>0</v>
      </c>
      <c r="BI213" s="233">
        <f>IF(N213="nulová",J213,0)</f>
        <v>0</v>
      </c>
      <c r="BJ213" s="23" t="s">
        <v>84</v>
      </c>
      <c r="BK213" s="233">
        <f>ROUND(I213*H213,2)</f>
        <v>0</v>
      </c>
      <c r="BL213" s="23" t="s">
        <v>144</v>
      </c>
      <c r="BM213" s="23" t="s">
        <v>388</v>
      </c>
    </row>
    <row r="214" s="1" customFormat="1" ht="25.5" customHeight="1">
      <c r="B214" s="46"/>
      <c r="C214" s="222" t="s">
        <v>389</v>
      </c>
      <c r="D214" s="222" t="s">
        <v>139</v>
      </c>
      <c r="E214" s="223" t="s">
        <v>390</v>
      </c>
      <c r="F214" s="224" t="s">
        <v>391</v>
      </c>
      <c r="G214" s="225" t="s">
        <v>223</v>
      </c>
      <c r="H214" s="226">
        <v>22.399999999999999</v>
      </c>
      <c r="I214" s="227"/>
      <c r="J214" s="228">
        <f>ROUND(I214*H214,2)</f>
        <v>0</v>
      </c>
      <c r="K214" s="224" t="s">
        <v>143</v>
      </c>
      <c r="L214" s="72"/>
      <c r="M214" s="229" t="s">
        <v>23</v>
      </c>
      <c r="N214" s="230" t="s">
        <v>47</v>
      </c>
      <c r="O214" s="47"/>
      <c r="P214" s="231">
        <f>O214*H214</f>
        <v>0</v>
      </c>
      <c r="Q214" s="231">
        <v>0.0029729600000000002</v>
      </c>
      <c r="R214" s="231">
        <f>Q214*H214</f>
        <v>0.066594303999999993</v>
      </c>
      <c r="S214" s="231">
        <v>0</v>
      </c>
      <c r="T214" s="232">
        <f>S214*H214</f>
        <v>0</v>
      </c>
      <c r="AR214" s="23" t="s">
        <v>144</v>
      </c>
      <c r="AT214" s="23" t="s">
        <v>139</v>
      </c>
      <c r="AU214" s="23" t="s">
        <v>86</v>
      </c>
      <c r="AY214" s="23" t="s">
        <v>137</v>
      </c>
      <c r="BE214" s="233">
        <f>IF(N214="základní",J214,0)</f>
        <v>0</v>
      </c>
      <c r="BF214" s="233">
        <f>IF(N214="snížená",J214,0)</f>
        <v>0</v>
      </c>
      <c r="BG214" s="233">
        <f>IF(N214="zákl. přenesená",J214,0)</f>
        <v>0</v>
      </c>
      <c r="BH214" s="233">
        <f>IF(N214="sníž. přenesená",J214,0)</f>
        <v>0</v>
      </c>
      <c r="BI214" s="233">
        <f>IF(N214="nulová",J214,0)</f>
        <v>0</v>
      </c>
      <c r="BJ214" s="23" t="s">
        <v>84</v>
      </c>
      <c r="BK214" s="233">
        <f>ROUND(I214*H214,2)</f>
        <v>0</v>
      </c>
      <c r="BL214" s="23" t="s">
        <v>144</v>
      </c>
      <c r="BM214" s="23" t="s">
        <v>392</v>
      </c>
    </row>
    <row r="215" s="1" customFormat="1">
      <c r="B215" s="46"/>
      <c r="C215" s="74"/>
      <c r="D215" s="234" t="s">
        <v>146</v>
      </c>
      <c r="E215" s="74"/>
      <c r="F215" s="235" t="s">
        <v>379</v>
      </c>
      <c r="G215" s="74"/>
      <c r="H215" s="74"/>
      <c r="I215" s="192"/>
      <c r="J215" s="74"/>
      <c r="K215" s="74"/>
      <c r="L215" s="72"/>
      <c r="M215" s="236"/>
      <c r="N215" s="47"/>
      <c r="O215" s="47"/>
      <c r="P215" s="47"/>
      <c r="Q215" s="47"/>
      <c r="R215" s="47"/>
      <c r="S215" s="47"/>
      <c r="T215" s="95"/>
      <c r="AT215" s="23" t="s">
        <v>146</v>
      </c>
      <c r="AU215" s="23" t="s">
        <v>86</v>
      </c>
    </row>
    <row r="216" s="12" customFormat="1">
      <c r="B216" s="247"/>
      <c r="C216" s="248"/>
      <c r="D216" s="234" t="s">
        <v>148</v>
      </c>
      <c r="E216" s="249" t="s">
        <v>23</v>
      </c>
      <c r="F216" s="250" t="s">
        <v>393</v>
      </c>
      <c r="G216" s="248"/>
      <c r="H216" s="251">
        <v>22.399999999999999</v>
      </c>
      <c r="I216" s="252"/>
      <c r="J216" s="248"/>
      <c r="K216" s="248"/>
      <c r="L216" s="253"/>
      <c r="M216" s="254"/>
      <c r="N216" s="255"/>
      <c r="O216" s="255"/>
      <c r="P216" s="255"/>
      <c r="Q216" s="255"/>
      <c r="R216" s="255"/>
      <c r="S216" s="255"/>
      <c r="T216" s="256"/>
      <c r="AT216" s="257" t="s">
        <v>148</v>
      </c>
      <c r="AU216" s="257" t="s">
        <v>86</v>
      </c>
      <c r="AV216" s="12" t="s">
        <v>86</v>
      </c>
      <c r="AW216" s="12" t="s">
        <v>39</v>
      </c>
      <c r="AX216" s="12" t="s">
        <v>76</v>
      </c>
      <c r="AY216" s="257" t="s">
        <v>137</v>
      </c>
    </row>
    <row r="217" s="13" customFormat="1">
      <c r="B217" s="268"/>
      <c r="C217" s="269"/>
      <c r="D217" s="234" t="s">
        <v>148</v>
      </c>
      <c r="E217" s="270" t="s">
        <v>23</v>
      </c>
      <c r="F217" s="271" t="s">
        <v>325</v>
      </c>
      <c r="G217" s="269"/>
      <c r="H217" s="272">
        <v>22.399999999999999</v>
      </c>
      <c r="I217" s="273"/>
      <c r="J217" s="269"/>
      <c r="K217" s="269"/>
      <c r="L217" s="274"/>
      <c r="M217" s="275"/>
      <c r="N217" s="276"/>
      <c r="O217" s="276"/>
      <c r="P217" s="276"/>
      <c r="Q217" s="276"/>
      <c r="R217" s="276"/>
      <c r="S217" s="276"/>
      <c r="T217" s="277"/>
      <c r="AT217" s="278" t="s">
        <v>148</v>
      </c>
      <c r="AU217" s="278" t="s">
        <v>86</v>
      </c>
      <c r="AV217" s="13" t="s">
        <v>144</v>
      </c>
      <c r="AW217" s="13" t="s">
        <v>39</v>
      </c>
      <c r="AX217" s="13" t="s">
        <v>84</v>
      </c>
      <c r="AY217" s="278" t="s">
        <v>137</v>
      </c>
    </row>
    <row r="218" s="1" customFormat="1" ht="25.5" customHeight="1">
      <c r="B218" s="46"/>
      <c r="C218" s="222" t="s">
        <v>394</v>
      </c>
      <c r="D218" s="222" t="s">
        <v>139</v>
      </c>
      <c r="E218" s="223" t="s">
        <v>395</v>
      </c>
      <c r="F218" s="224" t="s">
        <v>396</v>
      </c>
      <c r="G218" s="225" t="s">
        <v>223</v>
      </c>
      <c r="H218" s="226">
        <v>32.399999999999999</v>
      </c>
      <c r="I218" s="227"/>
      <c r="J218" s="228">
        <f>ROUND(I218*H218,2)</f>
        <v>0</v>
      </c>
      <c r="K218" s="224" t="s">
        <v>143</v>
      </c>
      <c r="L218" s="72"/>
      <c r="M218" s="229" t="s">
        <v>23</v>
      </c>
      <c r="N218" s="230" t="s">
        <v>47</v>
      </c>
      <c r="O218" s="47"/>
      <c r="P218" s="231">
        <f>O218*H218</f>
        <v>0</v>
      </c>
      <c r="Q218" s="231">
        <v>0.00193932</v>
      </c>
      <c r="R218" s="231">
        <f>Q218*H218</f>
        <v>0.062833968000000004</v>
      </c>
      <c r="S218" s="231">
        <v>0</v>
      </c>
      <c r="T218" s="232">
        <f>S218*H218</f>
        <v>0</v>
      </c>
      <c r="AR218" s="23" t="s">
        <v>144</v>
      </c>
      <c r="AT218" s="23" t="s">
        <v>139</v>
      </c>
      <c r="AU218" s="23" t="s">
        <v>86</v>
      </c>
      <c r="AY218" s="23" t="s">
        <v>137</v>
      </c>
      <c r="BE218" s="233">
        <f>IF(N218="základní",J218,0)</f>
        <v>0</v>
      </c>
      <c r="BF218" s="233">
        <f>IF(N218="snížená",J218,0)</f>
        <v>0</v>
      </c>
      <c r="BG218" s="233">
        <f>IF(N218="zákl. přenesená",J218,0)</f>
        <v>0</v>
      </c>
      <c r="BH218" s="233">
        <f>IF(N218="sníž. přenesená",J218,0)</f>
        <v>0</v>
      </c>
      <c r="BI218" s="233">
        <f>IF(N218="nulová",J218,0)</f>
        <v>0</v>
      </c>
      <c r="BJ218" s="23" t="s">
        <v>84</v>
      </c>
      <c r="BK218" s="233">
        <f>ROUND(I218*H218,2)</f>
        <v>0</v>
      </c>
      <c r="BL218" s="23" t="s">
        <v>144</v>
      </c>
      <c r="BM218" s="23" t="s">
        <v>397</v>
      </c>
    </row>
    <row r="219" s="1" customFormat="1">
      <c r="B219" s="46"/>
      <c r="C219" s="74"/>
      <c r="D219" s="234" t="s">
        <v>146</v>
      </c>
      <c r="E219" s="74"/>
      <c r="F219" s="235" t="s">
        <v>379</v>
      </c>
      <c r="G219" s="74"/>
      <c r="H219" s="74"/>
      <c r="I219" s="192"/>
      <c r="J219" s="74"/>
      <c r="K219" s="74"/>
      <c r="L219" s="72"/>
      <c r="M219" s="236"/>
      <c r="N219" s="47"/>
      <c r="O219" s="47"/>
      <c r="P219" s="47"/>
      <c r="Q219" s="47"/>
      <c r="R219" s="47"/>
      <c r="S219" s="47"/>
      <c r="T219" s="95"/>
      <c r="AT219" s="23" t="s">
        <v>146</v>
      </c>
      <c r="AU219" s="23" t="s">
        <v>86</v>
      </c>
    </row>
    <row r="220" s="1" customFormat="1" ht="25.5" customHeight="1">
      <c r="B220" s="46"/>
      <c r="C220" s="222" t="s">
        <v>398</v>
      </c>
      <c r="D220" s="222" t="s">
        <v>139</v>
      </c>
      <c r="E220" s="223" t="s">
        <v>399</v>
      </c>
      <c r="F220" s="224" t="s">
        <v>400</v>
      </c>
      <c r="G220" s="225" t="s">
        <v>223</v>
      </c>
      <c r="H220" s="226">
        <v>26</v>
      </c>
      <c r="I220" s="227"/>
      <c r="J220" s="228">
        <f>ROUND(I220*H220,2)</f>
        <v>0</v>
      </c>
      <c r="K220" s="224" t="s">
        <v>143</v>
      </c>
      <c r="L220" s="72"/>
      <c r="M220" s="229" t="s">
        <v>23</v>
      </c>
      <c r="N220" s="230" t="s">
        <v>47</v>
      </c>
      <c r="O220" s="47"/>
      <c r="P220" s="231">
        <f>O220*H220</f>
        <v>0</v>
      </c>
      <c r="Q220" s="231">
        <v>0.0023953999999999998</v>
      </c>
      <c r="R220" s="231">
        <f>Q220*H220</f>
        <v>0.062280399999999993</v>
      </c>
      <c r="S220" s="231">
        <v>0</v>
      </c>
      <c r="T220" s="232">
        <f>S220*H220</f>
        <v>0</v>
      </c>
      <c r="AR220" s="23" t="s">
        <v>144</v>
      </c>
      <c r="AT220" s="23" t="s">
        <v>139</v>
      </c>
      <c r="AU220" s="23" t="s">
        <v>86</v>
      </c>
      <c r="AY220" s="23" t="s">
        <v>137</v>
      </c>
      <c r="BE220" s="233">
        <f>IF(N220="základní",J220,0)</f>
        <v>0</v>
      </c>
      <c r="BF220" s="233">
        <f>IF(N220="snížená",J220,0)</f>
        <v>0</v>
      </c>
      <c r="BG220" s="233">
        <f>IF(N220="zákl. přenesená",J220,0)</f>
        <v>0</v>
      </c>
      <c r="BH220" s="233">
        <f>IF(N220="sníž. přenesená",J220,0)</f>
        <v>0</v>
      </c>
      <c r="BI220" s="233">
        <f>IF(N220="nulová",J220,0)</f>
        <v>0</v>
      </c>
      <c r="BJ220" s="23" t="s">
        <v>84</v>
      </c>
      <c r="BK220" s="233">
        <f>ROUND(I220*H220,2)</f>
        <v>0</v>
      </c>
      <c r="BL220" s="23" t="s">
        <v>144</v>
      </c>
      <c r="BM220" s="23" t="s">
        <v>401</v>
      </c>
    </row>
    <row r="221" s="1" customFormat="1">
      <c r="B221" s="46"/>
      <c r="C221" s="74"/>
      <c r="D221" s="234" t="s">
        <v>146</v>
      </c>
      <c r="E221" s="74"/>
      <c r="F221" s="235" t="s">
        <v>379</v>
      </c>
      <c r="G221" s="74"/>
      <c r="H221" s="74"/>
      <c r="I221" s="192"/>
      <c r="J221" s="74"/>
      <c r="K221" s="74"/>
      <c r="L221" s="72"/>
      <c r="M221" s="236"/>
      <c r="N221" s="47"/>
      <c r="O221" s="47"/>
      <c r="P221" s="47"/>
      <c r="Q221" s="47"/>
      <c r="R221" s="47"/>
      <c r="S221" s="47"/>
      <c r="T221" s="95"/>
      <c r="AT221" s="23" t="s">
        <v>146</v>
      </c>
      <c r="AU221" s="23" t="s">
        <v>86</v>
      </c>
    </row>
    <row r="222" s="1" customFormat="1" ht="25.5" customHeight="1">
      <c r="B222" s="46"/>
      <c r="C222" s="222" t="s">
        <v>402</v>
      </c>
      <c r="D222" s="222" t="s">
        <v>139</v>
      </c>
      <c r="E222" s="223" t="s">
        <v>403</v>
      </c>
      <c r="F222" s="224" t="s">
        <v>404</v>
      </c>
      <c r="G222" s="225" t="s">
        <v>223</v>
      </c>
      <c r="H222" s="226">
        <v>22.600000000000001</v>
      </c>
      <c r="I222" s="227"/>
      <c r="J222" s="228">
        <f>ROUND(I222*H222,2)</f>
        <v>0</v>
      </c>
      <c r="K222" s="224" t="s">
        <v>143</v>
      </c>
      <c r="L222" s="72"/>
      <c r="M222" s="229" t="s">
        <v>23</v>
      </c>
      <c r="N222" s="230" t="s">
        <v>47</v>
      </c>
      <c r="O222" s="47"/>
      <c r="P222" s="231">
        <f>O222*H222</f>
        <v>0</v>
      </c>
      <c r="Q222" s="231">
        <v>0.0019981199999999999</v>
      </c>
      <c r="R222" s="231">
        <f>Q222*H222</f>
        <v>0.045157512000000004</v>
      </c>
      <c r="S222" s="231">
        <v>0</v>
      </c>
      <c r="T222" s="232">
        <f>S222*H222</f>
        <v>0</v>
      </c>
      <c r="AR222" s="23" t="s">
        <v>144</v>
      </c>
      <c r="AT222" s="23" t="s">
        <v>139</v>
      </c>
      <c r="AU222" s="23" t="s">
        <v>86</v>
      </c>
      <c r="AY222" s="23" t="s">
        <v>137</v>
      </c>
      <c r="BE222" s="233">
        <f>IF(N222="základní",J222,0)</f>
        <v>0</v>
      </c>
      <c r="BF222" s="233">
        <f>IF(N222="snížená",J222,0)</f>
        <v>0</v>
      </c>
      <c r="BG222" s="233">
        <f>IF(N222="zákl. přenesená",J222,0)</f>
        <v>0</v>
      </c>
      <c r="BH222" s="233">
        <f>IF(N222="sníž. přenesená",J222,0)</f>
        <v>0</v>
      </c>
      <c r="BI222" s="233">
        <f>IF(N222="nulová",J222,0)</f>
        <v>0</v>
      </c>
      <c r="BJ222" s="23" t="s">
        <v>84</v>
      </c>
      <c r="BK222" s="233">
        <f>ROUND(I222*H222,2)</f>
        <v>0</v>
      </c>
      <c r="BL222" s="23" t="s">
        <v>144</v>
      </c>
      <c r="BM222" s="23" t="s">
        <v>405</v>
      </c>
    </row>
    <row r="223" s="1" customFormat="1" ht="25.5" customHeight="1">
      <c r="B223" s="46"/>
      <c r="C223" s="222" t="s">
        <v>406</v>
      </c>
      <c r="D223" s="222" t="s">
        <v>139</v>
      </c>
      <c r="E223" s="223" t="s">
        <v>407</v>
      </c>
      <c r="F223" s="224" t="s">
        <v>408</v>
      </c>
      <c r="G223" s="225" t="s">
        <v>142</v>
      </c>
      <c r="H223" s="226">
        <v>1.5</v>
      </c>
      <c r="I223" s="227"/>
      <c r="J223" s="228">
        <f>ROUND(I223*H223,2)</f>
        <v>0</v>
      </c>
      <c r="K223" s="224" t="s">
        <v>143</v>
      </c>
      <c r="L223" s="72"/>
      <c r="M223" s="229" t="s">
        <v>23</v>
      </c>
      <c r="N223" s="230" t="s">
        <v>47</v>
      </c>
      <c r="O223" s="47"/>
      <c r="P223" s="231">
        <f>O223*H223</f>
        <v>0</v>
      </c>
      <c r="Q223" s="231">
        <v>0</v>
      </c>
      <c r="R223" s="231">
        <f>Q223*H223</f>
        <v>0</v>
      </c>
      <c r="S223" s="231">
        <v>0</v>
      </c>
      <c r="T223" s="232">
        <f>S223*H223</f>
        <v>0</v>
      </c>
      <c r="AR223" s="23" t="s">
        <v>144</v>
      </c>
      <c r="AT223" s="23" t="s">
        <v>139</v>
      </c>
      <c r="AU223" s="23" t="s">
        <v>86</v>
      </c>
      <c r="AY223" s="23" t="s">
        <v>137</v>
      </c>
      <c r="BE223" s="233">
        <f>IF(N223="základní",J223,0)</f>
        <v>0</v>
      </c>
      <c r="BF223" s="233">
        <f>IF(N223="snížená",J223,0)</f>
        <v>0</v>
      </c>
      <c r="BG223" s="233">
        <f>IF(N223="zákl. přenesená",J223,0)</f>
        <v>0</v>
      </c>
      <c r="BH223" s="233">
        <f>IF(N223="sníž. přenesená",J223,0)</f>
        <v>0</v>
      </c>
      <c r="BI223" s="233">
        <f>IF(N223="nulová",J223,0)</f>
        <v>0</v>
      </c>
      <c r="BJ223" s="23" t="s">
        <v>84</v>
      </c>
      <c r="BK223" s="233">
        <f>ROUND(I223*H223,2)</f>
        <v>0</v>
      </c>
      <c r="BL223" s="23" t="s">
        <v>144</v>
      </c>
      <c r="BM223" s="23" t="s">
        <v>409</v>
      </c>
    </row>
    <row r="224" s="1" customFormat="1">
      <c r="B224" s="46"/>
      <c r="C224" s="74"/>
      <c r="D224" s="234" t="s">
        <v>146</v>
      </c>
      <c r="E224" s="74"/>
      <c r="F224" s="235" t="s">
        <v>410</v>
      </c>
      <c r="G224" s="74"/>
      <c r="H224" s="74"/>
      <c r="I224" s="192"/>
      <c r="J224" s="74"/>
      <c r="K224" s="74"/>
      <c r="L224" s="72"/>
      <c r="M224" s="236"/>
      <c r="N224" s="47"/>
      <c r="O224" s="47"/>
      <c r="P224" s="47"/>
      <c r="Q224" s="47"/>
      <c r="R224" s="47"/>
      <c r="S224" s="47"/>
      <c r="T224" s="95"/>
      <c r="AT224" s="23" t="s">
        <v>146</v>
      </c>
      <c r="AU224" s="23" t="s">
        <v>86</v>
      </c>
    </row>
    <row r="225" s="1" customFormat="1" ht="16.5" customHeight="1">
      <c r="B225" s="46"/>
      <c r="C225" s="258" t="s">
        <v>411</v>
      </c>
      <c r="D225" s="258" t="s">
        <v>171</v>
      </c>
      <c r="E225" s="259" t="s">
        <v>412</v>
      </c>
      <c r="F225" s="260" t="s">
        <v>413</v>
      </c>
      <c r="G225" s="261" t="s">
        <v>232</v>
      </c>
      <c r="H225" s="262">
        <v>0.10000000000000001</v>
      </c>
      <c r="I225" s="263"/>
      <c r="J225" s="264">
        <f>ROUND(I225*H225,2)</f>
        <v>0</v>
      </c>
      <c r="K225" s="260" t="s">
        <v>143</v>
      </c>
      <c r="L225" s="265"/>
      <c r="M225" s="266" t="s">
        <v>23</v>
      </c>
      <c r="N225" s="267" t="s">
        <v>47</v>
      </c>
      <c r="O225" s="47"/>
      <c r="P225" s="231">
        <f>O225*H225</f>
        <v>0</v>
      </c>
      <c r="Q225" s="231">
        <v>1</v>
      </c>
      <c r="R225" s="231">
        <f>Q225*H225</f>
        <v>0.10000000000000001</v>
      </c>
      <c r="S225" s="231">
        <v>0</v>
      </c>
      <c r="T225" s="232">
        <f>S225*H225</f>
        <v>0</v>
      </c>
      <c r="AR225" s="23" t="s">
        <v>174</v>
      </c>
      <c r="AT225" s="23" t="s">
        <v>171</v>
      </c>
      <c r="AU225" s="23" t="s">
        <v>86</v>
      </c>
      <c r="AY225" s="23" t="s">
        <v>137</v>
      </c>
      <c r="BE225" s="233">
        <f>IF(N225="základní",J225,0)</f>
        <v>0</v>
      </c>
      <c r="BF225" s="233">
        <f>IF(N225="snížená",J225,0)</f>
        <v>0</v>
      </c>
      <c r="BG225" s="233">
        <f>IF(N225="zákl. přenesená",J225,0)</f>
        <v>0</v>
      </c>
      <c r="BH225" s="233">
        <f>IF(N225="sníž. přenesená",J225,0)</f>
        <v>0</v>
      </c>
      <c r="BI225" s="233">
        <f>IF(N225="nulová",J225,0)</f>
        <v>0</v>
      </c>
      <c r="BJ225" s="23" t="s">
        <v>84</v>
      </c>
      <c r="BK225" s="233">
        <f>ROUND(I225*H225,2)</f>
        <v>0</v>
      </c>
      <c r="BL225" s="23" t="s">
        <v>144</v>
      </c>
      <c r="BM225" s="23" t="s">
        <v>414</v>
      </c>
    </row>
    <row r="226" s="1" customFormat="1" ht="16.5" customHeight="1">
      <c r="B226" s="46"/>
      <c r="C226" s="258" t="s">
        <v>415</v>
      </c>
      <c r="D226" s="258" t="s">
        <v>171</v>
      </c>
      <c r="E226" s="259" t="s">
        <v>416</v>
      </c>
      <c r="F226" s="260" t="s">
        <v>417</v>
      </c>
      <c r="G226" s="261" t="s">
        <v>167</v>
      </c>
      <c r="H226" s="262">
        <v>1</v>
      </c>
      <c r="I226" s="263"/>
      <c r="J226" s="264">
        <f>ROUND(I226*H226,2)</f>
        <v>0</v>
      </c>
      <c r="K226" s="260" t="s">
        <v>143</v>
      </c>
      <c r="L226" s="265"/>
      <c r="M226" s="266" t="s">
        <v>23</v>
      </c>
      <c r="N226" s="267" t="s">
        <v>47</v>
      </c>
      <c r="O226" s="47"/>
      <c r="P226" s="231">
        <f>O226*H226</f>
        <v>0</v>
      </c>
      <c r="Q226" s="231">
        <v>0.0022000000000000001</v>
      </c>
      <c r="R226" s="231">
        <f>Q226*H226</f>
        <v>0.0022000000000000001</v>
      </c>
      <c r="S226" s="231">
        <v>0</v>
      </c>
      <c r="T226" s="232">
        <f>S226*H226</f>
        <v>0</v>
      </c>
      <c r="AR226" s="23" t="s">
        <v>174</v>
      </c>
      <c r="AT226" s="23" t="s">
        <v>171</v>
      </c>
      <c r="AU226" s="23" t="s">
        <v>86</v>
      </c>
      <c r="AY226" s="23" t="s">
        <v>137</v>
      </c>
      <c r="BE226" s="233">
        <f>IF(N226="základní",J226,0)</f>
        <v>0</v>
      </c>
      <c r="BF226" s="233">
        <f>IF(N226="snížená",J226,0)</f>
        <v>0</v>
      </c>
      <c r="BG226" s="233">
        <f>IF(N226="zákl. přenesená",J226,0)</f>
        <v>0</v>
      </c>
      <c r="BH226" s="233">
        <f>IF(N226="sníž. přenesená",J226,0)</f>
        <v>0</v>
      </c>
      <c r="BI226" s="233">
        <f>IF(N226="nulová",J226,0)</f>
        <v>0</v>
      </c>
      <c r="BJ226" s="23" t="s">
        <v>84</v>
      </c>
      <c r="BK226" s="233">
        <f>ROUND(I226*H226,2)</f>
        <v>0</v>
      </c>
      <c r="BL226" s="23" t="s">
        <v>144</v>
      </c>
      <c r="BM226" s="23" t="s">
        <v>418</v>
      </c>
    </row>
    <row r="227" s="1" customFormat="1" ht="25.5" customHeight="1">
      <c r="B227" s="46"/>
      <c r="C227" s="222" t="s">
        <v>419</v>
      </c>
      <c r="D227" s="222" t="s">
        <v>139</v>
      </c>
      <c r="E227" s="223" t="s">
        <v>420</v>
      </c>
      <c r="F227" s="224" t="s">
        <v>421</v>
      </c>
      <c r="G227" s="225" t="s">
        <v>223</v>
      </c>
      <c r="H227" s="226">
        <v>26</v>
      </c>
      <c r="I227" s="227"/>
      <c r="J227" s="228">
        <f>ROUND(I227*H227,2)</f>
        <v>0</v>
      </c>
      <c r="K227" s="224" t="s">
        <v>143</v>
      </c>
      <c r="L227" s="72"/>
      <c r="M227" s="229" t="s">
        <v>23</v>
      </c>
      <c r="N227" s="230" t="s">
        <v>47</v>
      </c>
      <c r="O227" s="47"/>
      <c r="P227" s="231">
        <f>O227*H227</f>
        <v>0</v>
      </c>
      <c r="Q227" s="231">
        <v>0.0028628099999999999</v>
      </c>
      <c r="R227" s="231">
        <f>Q227*H227</f>
        <v>0.074433059999999995</v>
      </c>
      <c r="S227" s="231">
        <v>0</v>
      </c>
      <c r="T227" s="232">
        <f>S227*H227</f>
        <v>0</v>
      </c>
      <c r="AR227" s="23" t="s">
        <v>144</v>
      </c>
      <c r="AT227" s="23" t="s">
        <v>139</v>
      </c>
      <c r="AU227" s="23" t="s">
        <v>86</v>
      </c>
      <c r="AY227" s="23" t="s">
        <v>137</v>
      </c>
      <c r="BE227" s="233">
        <f>IF(N227="základní",J227,0)</f>
        <v>0</v>
      </c>
      <c r="BF227" s="233">
        <f>IF(N227="snížená",J227,0)</f>
        <v>0</v>
      </c>
      <c r="BG227" s="233">
        <f>IF(N227="zákl. přenesená",J227,0)</f>
        <v>0</v>
      </c>
      <c r="BH227" s="233">
        <f>IF(N227="sníž. přenesená",J227,0)</f>
        <v>0</v>
      </c>
      <c r="BI227" s="233">
        <f>IF(N227="nulová",J227,0)</f>
        <v>0</v>
      </c>
      <c r="BJ227" s="23" t="s">
        <v>84</v>
      </c>
      <c r="BK227" s="233">
        <f>ROUND(I227*H227,2)</f>
        <v>0</v>
      </c>
      <c r="BL227" s="23" t="s">
        <v>144</v>
      </c>
      <c r="BM227" s="23" t="s">
        <v>422</v>
      </c>
    </row>
    <row r="228" s="1" customFormat="1" ht="25.5" customHeight="1">
      <c r="B228" s="46"/>
      <c r="C228" s="222" t="s">
        <v>423</v>
      </c>
      <c r="D228" s="222" t="s">
        <v>139</v>
      </c>
      <c r="E228" s="223" t="s">
        <v>424</v>
      </c>
      <c r="F228" s="224" t="s">
        <v>425</v>
      </c>
      <c r="G228" s="225" t="s">
        <v>167</v>
      </c>
      <c r="H228" s="226">
        <v>4</v>
      </c>
      <c r="I228" s="227"/>
      <c r="J228" s="228">
        <f>ROUND(I228*H228,2)</f>
        <v>0</v>
      </c>
      <c r="K228" s="224" t="s">
        <v>143</v>
      </c>
      <c r="L228" s="72"/>
      <c r="M228" s="229" t="s">
        <v>23</v>
      </c>
      <c r="N228" s="230" t="s">
        <v>47</v>
      </c>
      <c r="O228" s="47"/>
      <c r="P228" s="231">
        <f>O228*H228</f>
        <v>0</v>
      </c>
      <c r="Q228" s="231">
        <v>0.00064000000000000005</v>
      </c>
      <c r="R228" s="231">
        <f>Q228*H228</f>
        <v>0.0025600000000000002</v>
      </c>
      <c r="S228" s="231">
        <v>0</v>
      </c>
      <c r="T228" s="232">
        <f>S228*H228</f>
        <v>0</v>
      </c>
      <c r="AR228" s="23" t="s">
        <v>144</v>
      </c>
      <c r="AT228" s="23" t="s">
        <v>139</v>
      </c>
      <c r="AU228" s="23" t="s">
        <v>86</v>
      </c>
      <c r="AY228" s="23" t="s">
        <v>137</v>
      </c>
      <c r="BE228" s="233">
        <f>IF(N228="základní",J228,0)</f>
        <v>0</v>
      </c>
      <c r="BF228" s="233">
        <f>IF(N228="snížená",J228,0)</f>
        <v>0</v>
      </c>
      <c r="BG228" s="233">
        <f>IF(N228="zákl. přenesená",J228,0)</f>
        <v>0</v>
      </c>
      <c r="BH228" s="233">
        <f>IF(N228="sníž. přenesená",J228,0)</f>
        <v>0</v>
      </c>
      <c r="BI228" s="233">
        <f>IF(N228="nulová",J228,0)</f>
        <v>0</v>
      </c>
      <c r="BJ228" s="23" t="s">
        <v>84</v>
      </c>
      <c r="BK228" s="233">
        <f>ROUND(I228*H228,2)</f>
        <v>0</v>
      </c>
      <c r="BL228" s="23" t="s">
        <v>144</v>
      </c>
      <c r="BM228" s="23" t="s">
        <v>426</v>
      </c>
    </row>
    <row r="229" s="1" customFormat="1" ht="25.5" customHeight="1">
      <c r="B229" s="46"/>
      <c r="C229" s="222" t="s">
        <v>427</v>
      </c>
      <c r="D229" s="222" t="s">
        <v>139</v>
      </c>
      <c r="E229" s="223" t="s">
        <v>428</v>
      </c>
      <c r="F229" s="224" t="s">
        <v>429</v>
      </c>
      <c r="G229" s="225" t="s">
        <v>223</v>
      </c>
      <c r="H229" s="226">
        <v>26</v>
      </c>
      <c r="I229" s="227"/>
      <c r="J229" s="228">
        <f>ROUND(I229*H229,2)</f>
        <v>0</v>
      </c>
      <c r="K229" s="224" t="s">
        <v>143</v>
      </c>
      <c r="L229" s="72"/>
      <c r="M229" s="229" t="s">
        <v>23</v>
      </c>
      <c r="N229" s="230" t="s">
        <v>47</v>
      </c>
      <c r="O229" s="47"/>
      <c r="P229" s="231">
        <f>O229*H229</f>
        <v>0</v>
      </c>
      <c r="Q229" s="231">
        <v>0.0028885</v>
      </c>
      <c r="R229" s="231">
        <f>Q229*H229</f>
        <v>0.075101000000000001</v>
      </c>
      <c r="S229" s="231">
        <v>0</v>
      </c>
      <c r="T229" s="232">
        <f>S229*H229</f>
        <v>0</v>
      </c>
      <c r="AR229" s="23" t="s">
        <v>144</v>
      </c>
      <c r="AT229" s="23" t="s">
        <v>139</v>
      </c>
      <c r="AU229" s="23" t="s">
        <v>86</v>
      </c>
      <c r="AY229" s="23" t="s">
        <v>137</v>
      </c>
      <c r="BE229" s="233">
        <f>IF(N229="základní",J229,0)</f>
        <v>0</v>
      </c>
      <c r="BF229" s="233">
        <f>IF(N229="snížená",J229,0)</f>
        <v>0</v>
      </c>
      <c r="BG229" s="233">
        <f>IF(N229="zákl. přenesená",J229,0)</f>
        <v>0</v>
      </c>
      <c r="BH229" s="233">
        <f>IF(N229="sníž. přenesená",J229,0)</f>
        <v>0</v>
      </c>
      <c r="BI229" s="233">
        <f>IF(N229="nulová",J229,0)</f>
        <v>0</v>
      </c>
      <c r="BJ229" s="23" t="s">
        <v>84</v>
      </c>
      <c r="BK229" s="233">
        <f>ROUND(I229*H229,2)</f>
        <v>0</v>
      </c>
      <c r="BL229" s="23" t="s">
        <v>144</v>
      </c>
      <c r="BM229" s="23" t="s">
        <v>430</v>
      </c>
    </row>
    <row r="230" s="1" customFormat="1" ht="38.25" customHeight="1">
      <c r="B230" s="46"/>
      <c r="C230" s="222" t="s">
        <v>431</v>
      </c>
      <c r="D230" s="222" t="s">
        <v>139</v>
      </c>
      <c r="E230" s="223" t="s">
        <v>432</v>
      </c>
      <c r="F230" s="224" t="s">
        <v>433</v>
      </c>
      <c r="G230" s="225" t="s">
        <v>232</v>
      </c>
      <c r="H230" s="226">
        <v>2.4300000000000002</v>
      </c>
      <c r="I230" s="227"/>
      <c r="J230" s="228">
        <f>ROUND(I230*H230,2)</f>
        <v>0</v>
      </c>
      <c r="K230" s="224" t="s">
        <v>143</v>
      </c>
      <c r="L230" s="72"/>
      <c r="M230" s="229" t="s">
        <v>23</v>
      </c>
      <c r="N230" s="230" t="s">
        <v>47</v>
      </c>
      <c r="O230" s="47"/>
      <c r="P230" s="231">
        <f>O230*H230</f>
        <v>0</v>
      </c>
      <c r="Q230" s="231">
        <v>0</v>
      </c>
      <c r="R230" s="231">
        <f>Q230*H230</f>
        <v>0</v>
      </c>
      <c r="S230" s="231">
        <v>0</v>
      </c>
      <c r="T230" s="232">
        <f>S230*H230</f>
        <v>0</v>
      </c>
      <c r="AR230" s="23" t="s">
        <v>244</v>
      </c>
      <c r="AT230" s="23" t="s">
        <v>139</v>
      </c>
      <c r="AU230" s="23" t="s">
        <v>86</v>
      </c>
      <c r="AY230" s="23" t="s">
        <v>137</v>
      </c>
      <c r="BE230" s="233">
        <f>IF(N230="základní",J230,0)</f>
        <v>0</v>
      </c>
      <c r="BF230" s="233">
        <f>IF(N230="snížená",J230,0)</f>
        <v>0</v>
      </c>
      <c r="BG230" s="233">
        <f>IF(N230="zákl. přenesená",J230,0)</f>
        <v>0</v>
      </c>
      <c r="BH230" s="233">
        <f>IF(N230="sníž. přenesená",J230,0)</f>
        <v>0</v>
      </c>
      <c r="BI230" s="233">
        <f>IF(N230="nulová",J230,0)</f>
        <v>0</v>
      </c>
      <c r="BJ230" s="23" t="s">
        <v>84</v>
      </c>
      <c r="BK230" s="233">
        <f>ROUND(I230*H230,2)</f>
        <v>0</v>
      </c>
      <c r="BL230" s="23" t="s">
        <v>244</v>
      </c>
      <c r="BM230" s="23" t="s">
        <v>434</v>
      </c>
    </row>
    <row r="231" s="1" customFormat="1">
      <c r="B231" s="46"/>
      <c r="C231" s="74"/>
      <c r="D231" s="234" t="s">
        <v>146</v>
      </c>
      <c r="E231" s="74"/>
      <c r="F231" s="235" t="s">
        <v>435</v>
      </c>
      <c r="G231" s="74"/>
      <c r="H231" s="74"/>
      <c r="I231" s="192"/>
      <c r="J231" s="74"/>
      <c r="K231" s="74"/>
      <c r="L231" s="72"/>
      <c r="M231" s="236"/>
      <c r="N231" s="47"/>
      <c r="O231" s="47"/>
      <c r="P231" s="47"/>
      <c r="Q231" s="47"/>
      <c r="R231" s="47"/>
      <c r="S231" s="47"/>
      <c r="T231" s="95"/>
      <c r="AT231" s="23" t="s">
        <v>146</v>
      </c>
      <c r="AU231" s="23" t="s">
        <v>86</v>
      </c>
    </row>
    <row r="232" s="10" customFormat="1" ht="29.88" customHeight="1">
      <c r="B232" s="206"/>
      <c r="C232" s="207"/>
      <c r="D232" s="208" t="s">
        <v>75</v>
      </c>
      <c r="E232" s="220" t="s">
        <v>436</v>
      </c>
      <c r="F232" s="220" t="s">
        <v>437</v>
      </c>
      <c r="G232" s="207"/>
      <c r="H232" s="207"/>
      <c r="I232" s="210"/>
      <c r="J232" s="221">
        <f>BK232</f>
        <v>0</v>
      </c>
      <c r="K232" s="207"/>
      <c r="L232" s="212"/>
      <c r="M232" s="213"/>
      <c r="N232" s="214"/>
      <c r="O232" s="214"/>
      <c r="P232" s="215">
        <f>SUM(P233:P253)</f>
        <v>0</v>
      </c>
      <c r="Q232" s="214"/>
      <c r="R232" s="215">
        <f>SUM(R233:R253)</f>
        <v>0.040043140000000005</v>
      </c>
      <c r="S232" s="214"/>
      <c r="T232" s="216">
        <f>SUM(T233:T253)</f>
        <v>2.1558680999999997</v>
      </c>
      <c r="AR232" s="217" t="s">
        <v>84</v>
      </c>
      <c r="AT232" s="218" t="s">
        <v>75</v>
      </c>
      <c r="AU232" s="218" t="s">
        <v>84</v>
      </c>
      <c r="AY232" s="217" t="s">
        <v>137</v>
      </c>
      <c r="BK232" s="219">
        <f>SUM(BK233:BK253)</f>
        <v>0</v>
      </c>
    </row>
    <row r="233" s="1" customFormat="1" ht="25.5" customHeight="1">
      <c r="B233" s="46"/>
      <c r="C233" s="222" t="s">
        <v>438</v>
      </c>
      <c r="D233" s="222" t="s">
        <v>139</v>
      </c>
      <c r="E233" s="223" t="s">
        <v>439</v>
      </c>
      <c r="F233" s="224" t="s">
        <v>440</v>
      </c>
      <c r="G233" s="225" t="s">
        <v>167</v>
      </c>
      <c r="H233" s="226">
        <v>20</v>
      </c>
      <c r="I233" s="227"/>
      <c r="J233" s="228">
        <f>ROUND(I233*H233,2)</f>
        <v>0</v>
      </c>
      <c r="K233" s="224" t="s">
        <v>143</v>
      </c>
      <c r="L233" s="72"/>
      <c r="M233" s="229" t="s">
        <v>23</v>
      </c>
      <c r="N233" s="230" t="s">
        <v>47</v>
      </c>
      <c r="O233" s="47"/>
      <c r="P233" s="231">
        <f>O233*H233</f>
        <v>0</v>
      </c>
      <c r="Q233" s="231">
        <v>0</v>
      </c>
      <c r="R233" s="231">
        <f>Q233*H233</f>
        <v>0</v>
      </c>
      <c r="S233" s="231">
        <v>0</v>
      </c>
      <c r="T233" s="232">
        <f>S233*H233</f>
        <v>0</v>
      </c>
      <c r="AR233" s="23" t="s">
        <v>144</v>
      </c>
      <c r="AT233" s="23" t="s">
        <v>139</v>
      </c>
      <c r="AU233" s="23" t="s">
        <v>86</v>
      </c>
      <c r="AY233" s="23" t="s">
        <v>137</v>
      </c>
      <c r="BE233" s="233">
        <f>IF(N233="základní",J233,0)</f>
        <v>0</v>
      </c>
      <c r="BF233" s="233">
        <f>IF(N233="snížená",J233,0)</f>
        <v>0</v>
      </c>
      <c r="BG233" s="233">
        <f>IF(N233="zákl. přenesená",J233,0)</f>
        <v>0</v>
      </c>
      <c r="BH233" s="233">
        <f>IF(N233="sníž. přenesená",J233,0)</f>
        <v>0</v>
      </c>
      <c r="BI233" s="233">
        <f>IF(N233="nulová",J233,0)</f>
        <v>0</v>
      </c>
      <c r="BJ233" s="23" t="s">
        <v>84</v>
      </c>
      <c r="BK233" s="233">
        <f>ROUND(I233*H233,2)</f>
        <v>0</v>
      </c>
      <c r="BL233" s="23" t="s">
        <v>144</v>
      </c>
      <c r="BM233" s="23" t="s">
        <v>441</v>
      </c>
    </row>
    <row r="234" s="1" customFormat="1" ht="16.5" customHeight="1">
      <c r="B234" s="46"/>
      <c r="C234" s="258" t="s">
        <v>442</v>
      </c>
      <c r="D234" s="258" t="s">
        <v>171</v>
      </c>
      <c r="E234" s="259" t="s">
        <v>443</v>
      </c>
      <c r="F234" s="260" t="s">
        <v>444</v>
      </c>
      <c r="G234" s="261" t="s">
        <v>167</v>
      </c>
      <c r="H234" s="262">
        <v>20</v>
      </c>
      <c r="I234" s="263"/>
      <c r="J234" s="264">
        <f>ROUND(I234*H234,2)</f>
        <v>0</v>
      </c>
      <c r="K234" s="260" t="s">
        <v>143</v>
      </c>
      <c r="L234" s="265"/>
      <c r="M234" s="266" t="s">
        <v>23</v>
      </c>
      <c r="N234" s="267" t="s">
        <v>47</v>
      </c>
      <c r="O234" s="47"/>
      <c r="P234" s="231">
        <f>O234*H234</f>
        <v>0</v>
      </c>
      <c r="Q234" s="231">
        <v>0.00020000000000000001</v>
      </c>
      <c r="R234" s="231">
        <f>Q234*H234</f>
        <v>0.0040000000000000001</v>
      </c>
      <c r="S234" s="231">
        <v>0</v>
      </c>
      <c r="T234" s="232">
        <f>S234*H234</f>
        <v>0</v>
      </c>
      <c r="AR234" s="23" t="s">
        <v>330</v>
      </c>
      <c r="AT234" s="23" t="s">
        <v>171</v>
      </c>
      <c r="AU234" s="23" t="s">
        <v>86</v>
      </c>
      <c r="AY234" s="23" t="s">
        <v>137</v>
      </c>
      <c r="BE234" s="233">
        <f>IF(N234="základní",J234,0)</f>
        <v>0</v>
      </c>
      <c r="BF234" s="233">
        <f>IF(N234="snížená",J234,0)</f>
        <v>0</v>
      </c>
      <c r="BG234" s="233">
        <f>IF(N234="zákl. přenesená",J234,0)</f>
        <v>0</v>
      </c>
      <c r="BH234" s="233">
        <f>IF(N234="sníž. přenesená",J234,0)</f>
        <v>0</v>
      </c>
      <c r="BI234" s="233">
        <f>IF(N234="nulová",J234,0)</f>
        <v>0</v>
      </c>
      <c r="BJ234" s="23" t="s">
        <v>84</v>
      </c>
      <c r="BK234" s="233">
        <f>ROUND(I234*H234,2)</f>
        <v>0</v>
      </c>
      <c r="BL234" s="23" t="s">
        <v>244</v>
      </c>
      <c r="BM234" s="23" t="s">
        <v>445</v>
      </c>
    </row>
    <row r="235" s="1" customFormat="1" ht="16.5" customHeight="1">
      <c r="B235" s="46"/>
      <c r="C235" s="222" t="s">
        <v>446</v>
      </c>
      <c r="D235" s="222" t="s">
        <v>139</v>
      </c>
      <c r="E235" s="223" t="s">
        <v>447</v>
      </c>
      <c r="F235" s="224" t="s">
        <v>448</v>
      </c>
      <c r="G235" s="225" t="s">
        <v>142</v>
      </c>
      <c r="H235" s="226">
        <v>223.87000000000001</v>
      </c>
      <c r="I235" s="227"/>
      <c r="J235" s="228">
        <f>ROUND(I235*H235,2)</f>
        <v>0</v>
      </c>
      <c r="K235" s="224" t="s">
        <v>143</v>
      </c>
      <c r="L235" s="72"/>
      <c r="M235" s="229" t="s">
        <v>23</v>
      </c>
      <c r="N235" s="230" t="s">
        <v>47</v>
      </c>
      <c r="O235" s="47"/>
      <c r="P235" s="231">
        <f>O235*H235</f>
        <v>0</v>
      </c>
      <c r="Q235" s="231">
        <v>0</v>
      </c>
      <c r="R235" s="231">
        <f>Q235*H235</f>
        <v>0</v>
      </c>
      <c r="S235" s="231">
        <v>0.0094999999999999998</v>
      </c>
      <c r="T235" s="232">
        <f>S235*H235</f>
        <v>2.1267649999999998</v>
      </c>
      <c r="AR235" s="23" t="s">
        <v>144</v>
      </c>
      <c r="AT235" s="23" t="s">
        <v>139</v>
      </c>
      <c r="AU235" s="23" t="s">
        <v>86</v>
      </c>
      <c r="AY235" s="23" t="s">
        <v>137</v>
      </c>
      <c r="BE235" s="233">
        <f>IF(N235="základní",J235,0)</f>
        <v>0</v>
      </c>
      <c r="BF235" s="233">
        <f>IF(N235="snížená",J235,0)</f>
        <v>0</v>
      </c>
      <c r="BG235" s="233">
        <f>IF(N235="zákl. přenesená",J235,0)</f>
        <v>0</v>
      </c>
      <c r="BH235" s="233">
        <f>IF(N235="sníž. přenesená",J235,0)</f>
        <v>0</v>
      </c>
      <c r="BI235" s="233">
        <f>IF(N235="nulová",J235,0)</f>
        <v>0</v>
      </c>
      <c r="BJ235" s="23" t="s">
        <v>84</v>
      </c>
      <c r="BK235" s="233">
        <f>ROUND(I235*H235,2)</f>
        <v>0</v>
      </c>
      <c r="BL235" s="23" t="s">
        <v>144</v>
      </c>
      <c r="BM235" s="23" t="s">
        <v>449</v>
      </c>
    </row>
    <row r="236" s="11" customFormat="1">
      <c r="B236" s="237"/>
      <c r="C236" s="238"/>
      <c r="D236" s="234" t="s">
        <v>148</v>
      </c>
      <c r="E236" s="239" t="s">
        <v>23</v>
      </c>
      <c r="F236" s="240" t="s">
        <v>361</v>
      </c>
      <c r="G236" s="238"/>
      <c r="H236" s="239" t="s">
        <v>23</v>
      </c>
      <c r="I236" s="241"/>
      <c r="J236" s="238"/>
      <c r="K236" s="238"/>
      <c r="L236" s="242"/>
      <c r="M236" s="243"/>
      <c r="N236" s="244"/>
      <c r="O236" s="244"/>
      <c r="P236" s="244"/>
      <c r="Q236" s="244"/>
      <c r="R236" s="244"/>
      <c r="S236" s="244"/>
      <c r="T236" s="245"/>
      <c r="AT236" s="246" t="s">
        <v>148</v>
      </c>
      <c r="AU236" s="246" t="s">
        <v>86</v>
      </c>
      <c r="AV236" s="11" t="s">
        <v>84</v>
      </c>
      <c r="AW236" s="11" t="s">
        <v>39</v>
      </c>
      <c r="AX236" s="11" t="s">
        <v>76</v>
      </c>
      <c r="AY236" s="246" t="s">
        <v>137</v>
      </c>
    </row>
    <row r="237" s="12" customFormat="1">
      <c r="B237" s="247"/>
      <c r="C237" s="248"/>
      <c r="D237" s="234" t="s">
        <v>148</v>
      </c>
      <c r="E237" s="249" t="s">
        <v>23</v>
      </c>
      <c r="F237" s="250" t="s">
        <v>362</v>
      </c>
      <c r="G237" s="248"/>
      <c r="H237" s="251">
        <v>183.81999999999999</v>
      </c>
      <c r="I237" s="252"/>
      <c r="J237" s="248"/>
      <c r="K237" s="248"/>
      <c r="L237" s="253"/>
      <c r="M237" s="254"/>
      <c r="N237" s="255"/>
      <c r="O237" s="255"/>
      <c r="P237" s="255"/>
      <c r="Q237" s="255"/>
      <c r="R237" s="255"/>
      <c r="S237" s="255"/>
      <c r="T237" s="256"/>
      <c r="AT237" s="257" t="s">
        <v>148</v>
      </c>
      <c r="AU237" s="257" t="s">
        <v>86</v>
      </c>
      <c r="AV237" s="12" t="s">
        <v>86</v>
      </c>
      <c r="AW237" s="12" t="s">
        <v>39</v>
      </c>
      <c r="AX237" s="12" t="s">
        <v>76</v>
      </c>
      <c r="AY237" s="257" t="s">
        <v>137</v>
      </c>
    </row>
    <row r="238" s="11" customFormat="1">
      <c r="B238" s="237"/>
      <c r="C238" s="238"/>
      <c r="D238" s="234" t="s">
        <v>148</v>
      </c>
      <c r="E238" s="239" t="s">
        <v>23</v>
      </c>
      <c r="F238" s="240" t="s">
        <v>363</v>
      </c>
      <c r="G238" s="238"/>
      <c r="H238" s="239" t="s">
        <v>23</v>
      </c>
      <c r="I238" s="241"/>
      <c r="J238" s="238"/>
      <c r="K238" s="238"/>
      <c r="L238" s="242"/>
      <c r="M238" s="243"/>
      <c r="N238" s="244"/>
      <c r="O238" s="244"/>
      <c r="P238" s="244"/>
      <c r="Q238" s="244"/>
      <c r="R238" s="244"/>
      <c r="S238" s="244"/>
      <c r="T238" s="245"/>
      <c r="AT238" s="246" t="s">
        <v>148</v>
      </c>
      <c r="AU238" s="246" t="s">
        <v>86</v>
      </c>
      <c r="AV238" s="11" t="s">
        <v>84</v>
      </c>
      <c r="AW238" s="11" t="s">
        <v>39</v>
      </c>
      <c r="AX238" s="11" t="s">
        <v>76</v>
      </c>
      <c r="AY238" s="246" t="s">
        <v>137</v>
      </c>
    </row>
    <row r="239" s="12" customFormat="1">
      <c r="B239" s="247"/>
      <c r="C239" s="248"/>
      <c r="D239" s="234" t="s">
        <v>148</v>
      </c>
      <c r="E239" s="249" t="s">
        <v>23</v>
      </c>
      <c r="F239" s="250" t="s">
        <v>364</v>
      </c>
      <c r="G239" s="248"/>
      <c r="H239" s="251">
        <v>40.049999999999997</v>
      </c>
      <c r="I239" s="252"/>
      <c r="J239" s="248"/>
      <c r="K239" s="248"/>
      <c r="L239" s="253"/>
      <c r="M239" s="254"/>
      <c r="N239" s="255"/>
      <c r="O239" s="255"/>
      <c r="P239" s="255"/>
      <c r="Q239" s="255"/>
      <c r="R239" s="255"/>
      <c r="S239" s="255"/>
      <c r="T239" s="256"/>
      <c r="AT239" s="257" t="s">
        <v>148</v>
      </c>
      <c r="AU239" s="257" t="s">
        <v>86</v>
      </c>
      <c r="AV239" s="12" t="s">
        <v>86</v>
      </c>
      <c r="AW239" s="12" t="s">
        <v>39</v>
      </c>
      <c r="AX239" s="12" t="s">
        <v>76</v>
      </c>
      <c r="AY239" s="257" t="s">
        <v>137</v>
      </c>
    </row>
    <row r="240" s="1" customFormat="1" ht="25.5" customHeight="1">
      <c r="B240" s="46"/>
      <c r="C240" s="222" t="s">
        <v>450</v>
      </c>
      <c r="D240" s="222" t="s">
        <v>139</v>
      </c>
      <c r="E240" s="223" t="s">
        <v>451</v>
      </c>
      <c r="F240" s="224" t="s">
        <v>452</v>
      </c>
      <c r="G240" s="225" t="s">
        <v>223</v>
      </c>
      <c r="H240" s="226">
        <v>27.699999999999999</v>
      </c>
      <c r="I240" s="227"/>
      <c r="J240" s="228">
        <f>ROUND(I240*H240,2)</f>
        <v>0</v>
      </c>
      <c r="K240" s="224" t="s">
        <v>143</v>
      </c>
      <c r="L240" s="72"/>
      <c r="M240" s="229" t="s">
        <v>23</v>
      </c>
      <c r="N240" s="230" t="s">
        <v>47</v>
      </c>
      <c r="O240" s="47"/>
      <c r="P240" s="231">
        <f>O240*H240</f>
        <v>0</v>
      </c>
      <c r="Q240" s="231">
        <v>0</v>
      </c>
      <c r="R240" s="231">
        <f>Q240*H240</f>
        <v>0</v>
      </c>
      <c r="S240" s="231">
        <v>0</v>
      </c>
      <c r="T240" s="232">
        <f>S240*H240</f>
        <v>0</v>
      </c>
      <c r="AR240" s="23" t="s">
        <v>144</v>
      </c>
      <c r="AT240" s="23" t="s">
        <v>139</v>
      </c>
      <c r="AU240" s="23" t="s">
        <v>86</v>
      </c>
      <c r="AY240" s="23" t="s">
        <v>137</v>
      </c>
      <c r="BE240" s="233">
        <f>IF(N240="základní",J240,0)</f>
        <v>0</v>
      </c>
      <c r="BF240" s="233">
        <f>IF(N240="snížená",J240,0)</f>
        <v>0</v>
      </c>
      <c r="BG240" s="233">
        <f>IF(N240="zákl. přenesená",J240,0)</f>
        <v>0</v>
      </c>
      <c r="BH240" s="233">
        <f>IF(N240="sníž. přenesená",J240,0)</f>
        <v>0</v>
      </c>
      <c r="BI240" s="233">
        <f>IF(N240="nulová",J240,0)</f>
        <v>0</v>
      </c>
      <c r="BJ240" s="23" t="s">
        <v>84</v>
      </c>
      <c r="BK240" s="233">
        <f>ROUND(I240*H240,2)</f>
        <v>0</v>
      </c>
      <c r="BL240" s="23" t="s">
        <v>144</v>
      </c>
      <c r="BM240" s="23" t="s">
        <v>453</v>
      </c>
    </row>
    <row r="241" s="1" customFormat="1" ht="25.5" customHeight="1">
      <c r="B241" s="46"/>
      <c r="C241" s="222" t="s">
        <v>454</v>
      </c>
      <c r="D241" s="222" t="s">
        <v>139</v>
      </c>
      <c r="E241" s="223" t="s">
        <v>455</v>
      </c>
      <c r="F241" s="224" t="s">
        <v>456</v>
      </c>
      <c r="G241" s="225" t="s">
        <v>142</v>
      </c>
      <c r="H241" s="226">
        <v>223.87000000000001</v>
      </c>
      <c r="I241" s="227"/>
      <c r="J241" s="228">
        <f>ROUND(I241*H241,2)</f>
        <v>0</v>
      </c>
      <c r="K241" s="224" t="s">
        <v>143</v>
      </c>
      <c r="L241" s="72"/>
      <c r="M241" s="229" t="s">
        <v>23</v>
      </c>
      <c r="N241" s="230" t="s">
        <v>47</v>
      </c>
      <c r="O241" s="47"/>
      <c r="P241" s="231">
        <f>O241*H241</f>
        <v>0</v>
      </c>
      <c r="Q241" s="231">
        <v>0</v>
      </c>
      <c r="R241" s="231">
        <f>Q241*H241</f>
        <v>0</v>
      </c>
      <c r="S241" s="231">
        <v>0</v>
      </c>
      <c r="T241" s="232">
        <f>S241*H241</f>
        <v>0</v>
      </c>
      <c r="AR241" s="23" t="s">
        <v>144</v>
      </c>
      <c r="AT241" s="23" t="s">
        <v>139</v>
      </c>
      <c r="AU241" s="23" t="s">
        <v>86</v>
      </c>
      <c r="AY241" s="23" t="s">
        <v>137</v>
      </c>
      <c r="BE241" s="233">
        <f>IF(N241="základní",J241,0)</f>
        <v>0</v>
      </c>
      <c r="BF241" s="233">
        <f>IF(N241="snížená",J241,0)</f>
        <v>0</v>
      </c>
      <c r="BG241" s="233">
        <f>IF(N241="zákl. přenesená",J241,0)</f>
        <v>0</v>
      </c>
      <c r="BH241" s="233">
        <f>IF(N241="sníž. přenesená",J241,0)</f>
        <v>0</v>
      </c>
      <c r="BI241" s="233">
        <f>IF(N241="nulová",J241,0)</f>
        <v>0</v>
      </c>
      <c r="BJ241" s="23" t="s">
        <v>84</v>
      </c>
      <c r="BK241" s="233">
        <f>ROUND(I241*H241,2)</f>
        <v>0</v>
      </c>
      <c r="BL241" s="23" t="s">
        <v>144</v>
      </c>
      <c r="BM241" s="23" t="s">
        <v>457</v>
      </c>
    </row>
    <row r="242" s="1" customFormat="1" ht="25.5" customHeight="1">
      <c r="B242" s="46"/>
      <c r="C242" s="222" t="s">
        <v>458</v>
      </c>
      <c r="D242" s="222" t="s">
        <v>139</v>
      </c>
      <c r="E242" s="223" t="s">
        <v>459</v>
      </c>
      <c r="F242" s="224" t="s">
        <v>460</v>
      </c>
      <c r="G242" s="225" t="s">
        <v>223</v>
      </c>
      <c r="H242" s="226">
        <v>27.699999999999999</v>
      </c>
      <c r="I242" s="227"/>
      <c r="J242" s="228">
        <f>ROUND(I242*H242,2)</f>
        <v>0</v>
      </c>
      <c r="K242" s="224" t="s">
        <v>143</v>
      </c>
      <c r="L242" s="72"/>
      <c r="M242" s="229" t="s">
        <v>23</v>
      </c>
      <c r="N242" s="230" t="s">
        <v>47</v>
      </c>
      <c r="O242" s="47"/>
      <c r="P242" s="231">
        <f>O242*H242</f>
        <v>0</v>
      </c>
      <c r="Q242" s="231">
        <v>0</v>
      </c>
      <c r="R242" s="231">
        <f>Q242*H242</f>
        <v>0</v>
      </c>
      <c r="S242" s="231">
        <v>0</v>
      </c>
      <c r="T242" s="232">
        <f>S242*H242</f>
        <v>0</v>
      </c>
      <c r="AR242" s="23" t="s">
        <v>144</v>
      </c>
      <c r="AT242" s="23" t="s">
        <v>139</v>
      </c>
      <c r="AU242" s="23" t="s">
        <v>86</v>
      </c>
      <c r="AY242" s="23" t="s">
        <v>137</v>
      </c>
      <c r="BE242" s="233">
        <f>IF(N242="základní",J242,0)</f>
        <v>0</v>
      </c>
      <c r="BF242" s="233">
        <f>IF(N242="snížená",J242,0)</f>
        <v>0</v>
      </c>
      <c r="BG242" s="233">
        <f>IF(N242="zákl. přenesená",J242,0)</f>
        <v>0</v>
      </c>
      <c r="BH242" s="233">
        <f>IF(N242="sníž. přenesená",J242,0)</f>
        <v>0</v>
      </c>
      <c r="BI242" s="233">
        <f>IF(N242="nulová",J242,0)</f>
        <v>0</v>
      </c>
      <c r="BJ242" s="23" t="s">
        <v>84</v>
      </c>
      <c r="BK242" s="233">
        <f>ROUND(I242*H242,2)</f>
        <v>0</v>
      </c>
      <c r="BL242" s="23" t="s">
        <v>144</v>
      </c>
      <c r="BM242" s="23" t="s">
        <v>461</v>
      </c>
    </row>
    <row r="243" s="1" customFormat="1" ht="25.5" customHeight="1">
      <c r="B243" s="46"/>
      <c r="C243" s="222" t="s">
        <v>462</v>
      </c>
      <c r="D243" s="222" t="s">
        <v>139</v>
      </c>
      <c r="E243" s="223" t="s">
        <v>463</v>
      </c>
      <c r="F243" s="224" t="s">
        <v>464</v>
      </c>
      <c r="G243" s="225" t="s">
        <v>142</v>
      </c>
      <c r="H243" s="226">
        <v>223.87000000000001</v>
      </c>
      <c r="I243" s="227"/>
      <c r="J243" s="228">
        <f>ROUND(I243*H243,2)</f>
        <v>0</v>
      </c>
      <c r="K243" s="224" t="s">
        <v>143</v>
      </c>
      <c r="L243" s="72"/>
      <c r="M243" s="229" t="s">
        <v>23</v>
      </c>
      <c r="N243" s="230" t="s">
        <v>47</v>
      </c>
      <c r="O243" s="47"/>
      <c r="P243" s="231">
        <f>O243*H243</f>
        <v>0</v>
      </c>
      <c r="Q243" s="231">
        <v>0</v>
      </c>
      <c r="R243" s="231">
        <f>Q243*H243</f>
        <v>0</v>
      </c>
      <c r="S243" s="231">
        <v>0</v>
      </c>
      <c r="T243" s="232">
        <f>S243*H243</f>
        <v>0</v>
      </c>
      <c r="AR243" s="23" t="s">
        <v>144</v>
      </c>
      <c r="AT243" s="23" t="s">
        <v>139</v>
      </c>
      <c r="AU243" s="23" t="s">
        <v>86</v>
      </c>
      <c r="AY243" s="23" t="s">
        <v>137</v>
      </c>
      <c r="BE243" s="233">
        <f>IF(N243="základní",J243,0)</f>
        <v>0</v>
      </c>
      <c r="BF243" s="233">
        <f>IF(N243="snížená",J243,0)</f>
        <v>0</v>
      </c>
      <c r="BG243" s="233">
        <f>IF(N243="zákl. přenesená",J243,0)</f>
        <v>0</v>
      </c>
      <c r="BH243" s="233">
        <f>IF(N243="sníž. přenesená",J243,0)</f>
        <v>0</v>
      </c>
      <c r="BI243" s="233">
        <f>IF(N243="nulová",J243,0)</f>
        <v>0</v>
      </c>
      <c r="BJ243" s="23" t="s">
        <v>84</v>
      </c>
      <c r="BK243" s="233">
        <f>ROUND(I243*H243,2)</f>
        <v>0</v>
      </c>
      <c r="BL243" s="23" t="s">
        <v>144</v>
      </c>
      <c r="BM243" s="23" t="s">
        <v>465</v>
      </c>
    </row>
    <row r="244" s="1" customFormat="1">
      <c r="B244" s="46"/>
      <c r="C244" s="74"/>
      <c r="D244" s="234" t="s">
        <v>146</v>
      </c>
      <c r="E244" s="74"/>
      <c r="F244" s="235" t="s">
        <v>466</v>
      </c>
      <c r="G244" s="74"/>
      <c r="H244" s="74"/>
      <c r="I244" s="192"/>
      <c r="J244" s="74"/>
      <c r="K244" s="74"/>
      <c r="L244" s="72"/>
      <c r="M244" s="236"/>
      <c r="N244" s="47"/>
      <c r="O244" s="47"/>
      <c r="P244" s="47"/>
      <c r="Q244" s="47"/>
      <c r="R244" s="47"/>
      <c r="S244" s="47"/>
      <c r="T244" s="95"/>
      <c r="AT244" s="23" t="s">
        <v>146</v>
      </c>
      <c r="AU244" s="23" t="s">
        <v>86</v>
      </c>
    </row>
    <row r="245" s="11" customFormat="1">
      <c r="B245" s="237"/>
      <c r="C245" s="238"/>
      <c r="D245" s="234" t="s">
        <v>148</v>
      </c>
      <c r="E245" s="239" t="s">
        <v>23</v>
      </c>
      <c r="F245" s="240" t="s">
        <v>361</v>
      </c>
      <c r="G245" s="238"/>
      <c r="H245" s="239" t="s">
        <v>23</v>
      </c>
      <c r="I245" s="241"/>
      <c r="J245" s="238"/>
      <c r="K245" s="238"/>
      <c r="L245" s="242"/>
      <c r="M245" s="243"/>
      <c r="N245" s="244"/>
      <c r="O245" s="244"/>
      <c r="P245" s="244"/>
      <c r="Q245" s="244"/>
      <c r="R245" s="244"/>
      <c r="S245" s="244"/>
      <c r="T245" s="245"/>
      <c r="AT245" s="246" t="s">
        <v>148</v>
      </c>
      <c r="AU245" s="246" t="s">
        <v>86</v>
      </c>
      <c r="AV245" s="11" t="s">
        <v>84</v>
      </c>
      <c r="AW245" s="11" t="s">
        <v>39</v>
      </c>
      <c r="AX245" s="11" t="s">
        <v>76</v>
      </c>
      <c r="AY245" s="246" t="s">
        <v>137</v>
      </c>
    </row>
    <row r="246" s="12" customFormat="1">
      <c r="B246" s="247"/>
      <c r="C246" s="248"/>
      <c r="D246" s="234" t="s">
        <v>148</v>
      </c>
      <c r="E246" s="249" t="s">
        <v>23</v>
      </c>
      <c r="F246" s="250" t="s">
        <v>362</v>
      </c>
      <c r="G246" s="248"/>
      <c r="H246" s="251">
        <v>183.81999999999999</v>
      </c>
      <c r="I246" s="252"/>
      <c r="J246" s="248"/>
      <c r="K246" s="248"/>
      <c r="L246" s="253"/>
      <c r="M246" s="254"/>
      <c r="N246" s="255"/>
      <c r="O246" s="255"/>
      <c r="P246" s="255"/>
      <c r="Q246" s="255"/>
      <c r="R246" s="255"/>
      <c r="S246" s="255"/>
      <c r="T246" s="256"/>
      <c r="AT246" s="257" t="s">
        <v>148</v>
      </c>
      <c r="AU246" s="257" t="s">
        <v>86</v>
      </c>
      <c r="AV246" s="12" t="s">
        <v>86</v>
      </c>
      <c r="AW246" s="12" t="s">
        <v>39</v>
      </c>
      <c r="AX246" s="12" t="s">
        <v>76</v>
      </c>
      <c r="AY246" s="257" t="s">
        <v>137</v>
      </c>
    </row>
    <row r="247" s="11" customFormat="1">
      <c r="B247" s="237"/>
      <c r="C247" s="238"/>
      <c r="D247" s="234" t="s">
        <v>148</v>
      </c>
      <c r="E247" s="239" t="s">
        <v>23</v>
      </c>
      <c r="F247" s="240" t="s">
        <v>363</v>
      </c>
      <c r="G247" s="238"/>
      <c r="H247" s="239" t="s">
        <v>23</v>
      </c>
      <c r="I247" s="241"/>
      <c r="J247" s="238"/>
      <c r="K247" s="238"/>
      <c r="L247" s="242"/>
      <c r="M247" s="243"/>
      <c r="N247" s="244"/>
      <c r="O247" s="244"/>
      <c r="P247" s="244"/>
      <c r="Q247" s="244"/>
      <c r="R247" s="244"/>
      <c r="S247" s="244"/>
      <c r="T247" s="245"/>
      <c r="AT247" s="246" t="s">
        <v>148</v>
      </c>
      <c r="AU247" s="246" t="s">
        <v>86</v>
      </c>
      <c r="AV247" s="11" t="s">
        <v>84</v>
      </c>
      <c r="AW247" s="11" t="s">
        <v>39</v>
      </c>
      <c r="AX247" s="11" t="s">
        <v>76</v>
      </c>
      <c r="AY247" s="246" t="s">
        <v>137</v>
      </c>
    </row>
    <row r="248" s="12" customFormat="1">
      <c r="B248" s="247"/>
      <c r="C248" s="248"/>
      <c r="D248" s="234" t="s">
        <v>148</v>
      </c>
      <c r="E248" s="249" t="s">
        <v>23</v>
      </c>
      <c r="F248" s="250" t="s">
        <v>364</v>
      </c>
      <c r="G248" s="248"/>
      <c r="H248" s="251">
        <v>40.049999999999997</v>
      </c>
      <c r="I248" s="252"/>
      <c r="J248" s="248"/>
      <c r="K248" s="248"/>
      <c r="L248" s="253"/>
      <c r="M248" s="254"/>
      <c r="N248" s="255"/>
      <c r="O248" s="255"/>
      <c r="P248" s="255"/>
      <c r="Q248" s="255"/>
      <c r="R248" s="255"/>
      <c r="S248" s="255"/>
      <c r="T248" s="256"/>
      <c r="AT248" s="257" t="s">
        <v>148</v>
      </c>
      <c r="AU248" s="257" t="s">
        <v>86</v>
      </c>
      <c r="AV248" s="12" t="s">
        <v>86</v>
      </c>
      <c r="AW248" s="12" t="s">
        <v>39</v>
      </c>
      <c r="AX248" s="12" t="s">
        <v>76</v>
      </c>
      <c r="AY248" s="257" t="s">
        <v>137</v>
      </c>
    </row>
    <row r="249" s="1" customFormat="1" ht="16.5" customHeight="1">
      <c r="B249" s="46"/>
      <c r="C249" s="258" t="s">
        <v>467</v>
      </c>
      <c r="D249" s="258" t="s">
        <v>171</v>
      </c>
      <c r="E249" s="259" t="s">
        <v>468</v>
      </c>
      <c r="F249" s="260" t="s">
        <v>469</v>
      </c>
      <c r="G249" s="261" t="s">
        <v>142</v>
      </c>
      <c r="H249" s="262">
        <v>257.45100000000002</v>
      </c>
      <c r="I249" s="263"/>
      <c r="J249" s="264">
        <f>ROUND(I249*H249,2)</f>
        <v>0</v>
      </c>
      <c r="K249" s="260" t="s">
        <v>143</v>
      </c>
      <c r="L249" s="265"/>
      <c r="M249" s="266" t="s">
        <v>23</v>
      </c>
      <c r="N249" s="267" t="s">
        <v>47</v>
      </c>
      <c r="O249" s="47"/>
      <c r="P249" s="231">
        <f>O249*H249</f>
        <v>0</v>
      </c>
      <c r="Q249" s="231">
        <v>0.00013999999999999999</v>
      </c>
      <c r="R249" s="231">
        <f>Q249*H249</f>
        <v>0.036043140000000001</v>
      </c>
      <c r="S249" s="231">
        <v>0</v>
      </c>
      <c r="T249" s="232">
        <f>S249*H249</f>
        <v>0</v>
      </c>
      <c r="AR249" s="23" t="s">
        <v>174</v>
      </c>
      <c r="AT249" s="23" t="s">
        <v>171</v>
      </c>
      <c r="AU249" s="23" t="s">
        <v>86</v>
      </c>
      <c r="AY249" s="23" t="s">
        <v>137</v>
      </c>
      <c r="BE249" s="233">
        <f>IF(N249="základní",J249,0)</f>
        <v>0</v>
      </c>
      <c r="BF249" s="233">
        <f>IF(N249="snížená",J249,0)</f>
        <v>0</v>
      </c>
      <c r="BG249" s="233">
        <f>IF(N249="zákl. přenesená",J249,0)</f>
        <v>0</v>
      </c>
      <c r="BH249" s="233">
        <f>IF(N249="sníž. přenesená",J249,0)</f>
        <v>0</v>
      </c>
      <c r="BI249" s="233">
        <f>IF(N249="nulová",J249,0)</f>
        <v>0</v>
      </c>
      <c r="BJ249" s="23" t="s">
        <v>84</v>
      </c>
      <c r="BK249" s="233">
        <f>ROUND(I249*H249,2)</f>
        <v>0</v>
      </c>
      <c r="BL249" s="23" t="s">
        <v>144</v>
      </c>
      <c r="BM249" s="23" t="s">
        <v>470</v>
      </c>
    </row>
    <row r="250" s="12" customFormat="1">
      <c r="B250" s="247"/>
      <c r="C250" s="248"/>
      <c r="D250" s="234" t="s">
        <v>148</v>
      </c>
      <c r="E250" s="248"/>
      <c r="F250" s="250" t="s">
        <v>471</v>
      </c>
      <c r="G250" s="248"/>
      <c r="H250" s="251">
        <v>257.45100000000002</v>
      </c>
      <c r="I250" s="252"/>
      <c r="J250" s="248"/>
      <c r="K250" s="248"/>
      <c r="L250" s="253"/>
      <c r="M250" s="254"/>
      <c r="N250" s="255"/>
      <c r="O250" s="255"/>
      <c r="P250" s="255"/>
      <c r="Q250" s="255"/>
      <c r="R250" s="255"/>
      <c r="S250" s="255"/>
      <c r="T250" s="256"/>
      <c r="AT250" s="257" t="s">
        <v>148</v>
      </c>
      <c r="AU250" s="257" t="s">
        <v>86</v>
      </c>
      <c r="AV250" s="12" t="s">
        <v>86</v>
      </c>
      <c r="AW250" s="12" t="s">
        <v>6</v>
      </c>
      <c r="AX250" s="12" t="s">
        <v>84</v>
      </c>
      <c r="AY250" s="257" t="s">
        <v>137</v>
      </c>
    </row>
    <row r="251" s="1" customFormat="1" ht="16.5" customHeight="1">
      <c r="B251" s="46"/>
      <c r="C251" s="222" t="s">
        <v>472</v>
      </c>
      <c r="D251" s="222" t="s">
        <v>139</v>
      </c>
      <c r="E251" s="223" t="s">
        <v>473</v>
      </c>
      <c r="F251" s="224" t="s">
        <v>474</v>
      </c>
      <c r="G251" s="225" t="s">
        <v>142</v>
      </c>
      <c r="H251" s="226">
        <v>223.87000000000001</v>
      </c>
      <c r="I251" s="227"/>
      <c r="J251" s="228">
        <f>ROUND(I251*H251,2)</f>
        <v>0</v>
      </c>
      <c r="K251" s="224" t="s">
        <v>143</v>
      </c>
      <c r="L251" s="72"/>
      <c r="M251" s="229" t="s">
        <v>23</v>
      </c>
      <c r="N251" s="230" t="s">
        <v>47</v>
      </c>
      <c r="O251" s="47"/>
      <c r="P251" s="231">
        <f>O251*H251</f>
        <v>0</v>
      </c>
      <c r="Q251" s="231">
        <v>0</v>
      </c>
      <c r="R251" s="231">
        <f>Q251*H251</f>
        <v>0</v>
      </c>
      <c r="S251" s="231">
        <v>0.00012999999999999999</v>
      </c>
      <c r="T251" s="232">
        <f>S251*H251</f>
        <v>0.029103099999999996</v>
      </c>
      <c r="AR251" s="23" t="s">
        <v>144</v>
      </c>
      <c r="AT251" s="23" t="s">
        <v>139</v>
      </c>
      <c r="AU251" s="23" t="s">
        <v>86</v>
      </c>
      <c r="AY251" s="23" t="s">
        <v>137</v>
      </c>
      <c r="BE251" s="233">
        <f>IF(N251="základní",J251,0)</f>
        <v>0</v>
      </c>
      <c r="BF251" s="233">
        <f>IF(N251="snížená",J251,0)</f>
        <v>0</v>
      </c>
      <c r="BG251" s="233">
        <f>IF(N251="zákl. přenesená",J251,0)</f>
        <v>0</v>
      </c>
      <c r="BH251" s="233">
        <f>IF(N251="sníž. přenesená",J251,0)</f>
        <v>0</v>
      </c>
      <c r="BI251" s="233">
        <f>IF(N251="nulová",J251,0)</f>
        <v>0</v>
      </c>
      <c r="BJ251" s="23" t="s">
        <v>84</v>
      </c>
      <c r="BK251" s="233">
        <f>ROUND(I251*H251,2)</f>
        <v>0</v>
      </c>
      <c r="BL251" s="23" t="s">
        <v>144</v>
      </c>
      <c r="BM251" s="23" t="s">
        <v>475</v>
      </c>
    </row>
    <row r="252" s="1" customFormat="1" ht="38.25" customHeight="1">
      <c r="B252" s="46"/>
      <c r="C252" s="222" t="s">
        <v>476</v>
      </c>
      <c r="D252" s="222" t="s">
        <v>139</v>
      </c>
      <c r="E252" s="223" t="s">
        <v>477</v>
      </c>
      <c r="F252" s="224" t="s">
        <v>478</v>
      </c>
      <c r="G252" s="225" t="s">
        <v>232</v>
      </c>
      <c r="H252" s="226">
        <v>0.0040000000000000001</v>
      </c>
      <c r="I252" s="227"/>
      <c r="J252" s="228">
        <f>ROUND(I252*H252,2)</f>
        <v>0</v>
      </c>
      <c r="K252" s="224" t="s">
        <v>143</v>
      </c>
      <c r="L252" s="72"/>
      <c r="M252" s="229" t="s">
        <v>23</v>
      </c>
      <c r="N252" s="230" t="s">
        <v>47</v>
      </c>
      <c r="O252" s="47"/>
      <c r="P252" s="231">
        <f>O252*H252</f>
        <v>0</v>
      </c>
      <c r="Q252" s="231">
        <v>0</v>
      </c>
      <c r="R252" s="231">
        <f>Q252*H252</f>
        <v>0</v>
      </c>
      <c r="S252" s="231">
        <v>0</v>
      </c>
      <c r="T252" s="232">
        <f>S252*H252</f>
        <v>0</v>
      </c>
      <c r="AR252" s="23" t="s">
        <v>244</v>
      </c>
      <c r="AT252" s="23" t="s">
        <v>139</v>
      </c>
      <c r="AU252" s="23" t="s">
        <v>86</v>
      </c>
      <c r="AY252" s="23" t="s">
        <v>137</v>
      </c>
      <c r="BE252" s="233">
        <f>IF(N252="základní",J252,0)</f>
        <v>0</v>
      </c>
      <c r="BF252" s="233">
        <f>IF(N252="snížená",J252,0)</f>
        <v>0</v>
      </c>
      <c r="BG252" s="233">
        <f>IF(N252="zákl. přenesená",J252,0)</f>
        <v>0</v>
      </c>
      <c r="BH252" s="233">
        <f>IF(N252="sníž. přenesená",J252,0)</f>
        <v>0</v>
      </c>
      <c r="BI252" s="233">
        <f>IF(N252="nulová",J252,0)</f>
        <v>0</v>
      </c>
      <c r="BJ252" s="23" t="s">
        <v>84</v>
      </c>
      <c r="BK252" s="233">
        <f>ROUND(I252*H252,2)</f>
        <v>0</v>
      </c>
      <c r="BL252" s="23" t="s">
        <v>244</v>
      </c>
      <c r="BM252" s="23" t="s">
        <v>479</v>
      </c>
    </row>
    <row r="253" s="1" customFormat="1">
      <c r="B253" s="46"/>
      <c r="C253" s="74"/>
      <c r="D253" s="234" t="s">
        <v>146</v>
      </c>
      <c r="E253" s="74"/>
      <c r="F253" s="235" t="s">
        <v>480</v>
      </c>
      <c r="G253" s="74"/>
      <c r="H253" s="74"/>
      <c r="I253" s="192"/>
      <c r="J253" s="74"/>
      <c r="K253" s="74"/>
      <c r="L253" s="72"/>
      <c r="M253" s="236"/>
      <c r="N253" s="47"/>
      <c r="O253" s="47"/>
      <c r="P253" s="47"/>
      <c r="Q253" s="47"/>
      <c r="R253" s="47"/>
      <c r="S253" s="47"/>
      <c r="T253" s="95"/>
      <c r="AT253" s="23" t="s">
        <v>146</v>
      </c>
      <c r="AU253" s="23" t="s">
        <v>86</v>
      </c>
    </row>
    <row r="254" s="10" customFormat="1" ht="29.88" customHeight="1">
      <c r="B254" s="206"/>
      <c r="C254" s="207"/>
      <c r="D254" s="208" t="s">
        <v>75</v>
      </c>
      <c r="E254" s="220" t="s">
        <v>481</v>
      </c>
      <c r="F254" s="220" t="s">
        <v>482</v>
      </c>
      <c r="G254" s="207"/>
      <c r="H254" s="207"/>
      <c r="I254" s="210"/>
      <c r="J254" s="221">
        <f>BK254</f>
        <v>0</v>
      </c>
      <c r="K254" s="207"/>
      <c r="L254" s="212"/>
      <c r="M254" s="213"/>
      <c r="N254" s="214"/>
      <c r="O254" s="214"/>
      <c r="P254" s="215">
        <f>SUM(P255:P258)</f>
        <v>0</v>
      </c>
      <c r="Q254" s="214"/>
      <c r="R254" s="215">
        <f>SUM(R255:R258)</f>
        <v>0.0090000000000000011</v>
      </c>
      <c r="S254" s="214"/>
      <c r="T254" s="216">
        <f>SUM(T255:T258)</f>
        <v>0.15102000000000002</v>
      </c>
      <c r="AR254" s="217" t="s">
        <v>86</v>
      </c>
      <c r="AT254" s="218" t="s">
        <v>75</v>
      </c>
      <c r="AU254" s="218" t="s">
        <v>84</v>
      </c>
      <c r="AY254" s="217" t="s">
        <v>137</v>
      </c>
      <c r="BK254" s="219">
        <f>SUM(BK255:BK258)</f>
        <v>0</v>
      </c>
    </row>
    <row r="255" s="1" customFormat="1" ht="16.5" customHeight="1">
      <c r="B255" s="46"/>
      <c r="C255" s="222" t="s">
        <v>483</v>
      </c>
      <c r="D255" s="222" t="s">
        <v>139</v>
      </c>
      <c r="E255" s="223" t="s">
        <v>484</v>
      </c>
      <c r="F255" s="224" t="s">
        <v>485</v>
      </c>
      <c r="G255" s="225" t="s">
        <v>167</v>
      </c>
      <c r="H255" s="226">
        <v>6</v>
      </c>
      <c r="I255" s="227"/>
      <c r="J255" s="228">
        <f>ROUND(I255*H255,2)</f>
        <v>0</v>
      </c>
      <c r="K255" s="224" t="s">
        <v>143</v>
      </c>
      <c r="L255" s="72"/>
      <c r="M255" s="229" t="s">
        <v>23</v>
      </c>
      <c r="N255" s="230" t="s">
        <v>47</v>
      </c>
      <c r="O255" s="47"/>
      <c r="P255" s="231">
        <f>O255*H255</f>
        <v>0</v>
      </c>
      <c r="Q255" s="231">
        <v>0.0015</v>
      </c>
      <c r="R255" s="231">
        <f>Q255*H255</f>
        <v>0.0090000000000000011</v>
      </c>
      <c r="S255" s="231">
        <v>0</v>
      </c>
      <c r="T255" s="232">
        <f>S255*H255</f>
        <v>0</v>
      </c>
      <c r="AR255" s="23" t="s">
        <v>244</v>
      </c>
      <c r="AT255" s="23" t="s">
        <v>139</v>
      </c>
      <c r="AU255" s="23" t="s">
        <v>86</v>
      </c>
      <c r="AY255" s="23" t="s">
        <v>137</v>
      </c>
      <c r="BE255" s="233">
        <f>IF(N255="základní",J255,0)</f>
        <v>0</v>
      </c>
      <c r="BF255" s="233">
        <f>IF(N255="snížená",J255,0)</f>
        <v>0</v>
      </c>
      <c r="BG255" s="233">
        <f>IF(N255="zákl. přenesená",J255,0)</f>
        <v>0</v>
      </c>
      <c r="BH255" s="233">
        <f>IF(N255="sníž. přenesená",J255,0)</f>
        <v>0</v>
      </c>
      <c r="BI255" s="233">
        <f>IF(N255="nulová",J255,0)</f>
        <v>0</v>
      </c>
      <c r="BJ255" s="23" t="s">
        <v>84</v>
      </c>
      <c r="BK255" s="233">
        <f>ROUND(I255*H255,2)</f>
        <v>0</v>
      </c>
      <c r="BL255" s="23" t="s">
        <v>244</v>
      </c>
      <c r="BM255" s="23" t="s">
        <v>486</v>
      </c>
    </row>
    <row r="256" s="1" customFormat="1" ht="16.5" customHeight="1">
      <c r="B256" s="46"/>
      <c r="C256" s="222" t="s">
        <v>487</v>
      </c>
      <c r="D256" s="222" t="s">
        <v>139</v>
      </c>
      <c r="E256" s="223" t="s">
        <v>488</v>
      </c>
      <c r="F256" s="224" t="s">
        <v>489</v>
      </c>
      <c r="G256" s="225" t="s">
        <v>167</v>
      </c>
      <c r="H256" s="226">
        <v>6</v>
      </c>
      <c r="I256" s="227"/>
      <c r="J256" s="228">
        <f>ROUND(I256*H256,2)</f>
        <v>0</v>
      </c>
      <c r="K256" s="224" t="s">
        <v>143</v>
      </c>
      <c r="L256" s="72"/>
      <c r="M256" s="229" t="s">
        <v>23</v>
      </c>
      <c r="N256" s="230" t="s">
        <v>47</v>
      </c>
      <c r="O256" s="47"/>
      <c r="P256" s="231">
        <f>O256*H256</f>
        <v>0</v>
      </c>
      <c r="Q256" s="231">
        <v>0</v>
      </c>
      <c r="R256" s="231">
        <f>Q256*H256</f>
        <v>0</v>
      </c>
      <c r="S256" s="231">
        <v>0.025170000000000001</v>
      </c>
      <c r="T256" s="232">
        <f>S256*H256</f>
        <v>0.15102000000000002</v>
      </c>
      <c r="AR256" s="23" t="s">
        <v>244</v>
      </c>
      <c r="AT256" s="23" t="s">
        <v>139</v>
      </c>
      <c r="AU256" s="23" t="s">
        <v>86</v>
      </c>
      <c r="AY256" s="23" t="s">
        <v>137</v>
      </c>
      <c r="BE256" s="233">
        <f>IF(N256="základní",J256,0)</f>
        <v>0</v>
      </c>
      <c r="BF256" s="233">
        <f>IF(N256="snížená",J256,0)</f>
        <v>0</v>
      </c>
      <c r="BG256" s="233">
        <f>IF(N256="zákl. přenesená",J256,0)</f>
        <v>0</v>
      </c>
      <c r="BH256" s="233">
        <f>IF(N256="sníž. přenesená",J256,0)</f>
        <v>0</v>
      </c>
      <c r="BI256" s="233">
        <f>IF(N256="nulová",J256,0)</f>
        <v>0</v>
      </c>
      <c r="BJ256" s="23" t="s">
        <v>84</v>
      </c>
      <c r="BK256" s="233">
        <f>ROUND(I256*H256,2)</f>
        <v>0</v>
      </c>
      <c r="BL256" s="23" t="s">
        <v>244</v>
      </c>
      <c r="BM256" s="23" t="s">
        <v>490</v>
      </c>
    </row>
    <row r="257" s="1" customFormat="1" ht="38.25" customHeight="1">
      <c r="B257" s="46"/>
      <c r="C257" s="222" t="s">
        <v>491</v>
      </c>
      <c r="D257" s="222" t="s">
        <v>139</v>
      </c>
      <c r="E257" s="223" t="s">
        <v>492</v>
      </c>
      <c r="F257" s="224" t="s">
        <v>493</v>
      </c>
      <c r="G257" s="225" t="s">
        <v>232</v>
      </c>
      <c r="H257" s="226">
        <v>0.096000000000000002</v>
      </c>
      <c r="I257" s="227"/>
      <c r="J257" s="228">
        <f>ROUND(I257*H257,2)</f>
        <v>0</v>
      </c>
      <c r="K257" s="224" t="s">
        <v>143</v>
      </c>
      <c r="L257" s="72"/>
      <c r="M257" s="229" t="s">
        <v>23</v>
      </c>
      <c r="N257" s="230" t="s">
        <v>47</v>
      </c>
      <c r="O257" s="47"/>
      <c r="P257" s="231">
        <f>O257*H257</f>
        <v>0</v>
      </c>
      <c r="Q257" s="231">
        <v>0</v>
      </c>
      <c r="R257" s="231">
        <f>Q257*H257</f>
        <v>0</v>
      </c>
      <c r="S257" s="231">
        <v>0</v>
      </c>
      <c r="T257" s="232">
        <f>S257*H257</f>
        <v>0</v>
      </c>
      <c r="AR257" s="23" t="s">
        <v>244</v>
      </c>
      <c r="AT257" s="23" t="s">
        <v>139</v>
      </c>
      <c r="AU257" s="23" t="s">
        <v>86</v>
      </c>
      <c r="AY257" s="23" t="s">
        <v>137</v>
      </c>
      <c r="BE257" s="233">
        <f>IF(N257="základní",J257,0)</f>
        <v>0</v>
      </c>
      <c r="BF257" s="233">
        <f>IF(N257="snížená",J257,0)</f>
        <v>0</v>
      </c>
      <c r="BG257" s="233">
        <f>IF(N257="zákl. přenesená",J257,0)</f>
        <v>0</v>
      </c>
      <c r="BH257" s="233">
        <f>IF(N257="sníž. přenesená",J257,0)</f>
        <v>0</v>
      </c>
      <c r="BI257" s="233">
        <f>IF(N257="nulová",J257,0)</f>
        <v>0</v>
      </c>
      <c r="BJ257" s="23" t="s">
        <v>84</v>
      </c>
      <c r="BK257" s="233">
        <f>ROUND(I257*H257,2)</f>
        <v>0</v>
      </c>
      <c r="BL257" s="23" t="s">
        <v>244</v>
      </c>
      <c r="BM257" s="23" t="s">
        <v>494</v>
      </c>
    </row>
    <row r="258" s="1" customFormat="1">
      <c r="B258" s="46"/>
      <c r="C258" s="74"/>
      <c r="D258" s="234" t="s">
        <v>146</v>
      </c>
      <c r="E258" s="74"/>
      <c r="F258" s="235" t="s">
        <v>495</v>
      </c>
      <c r="G258" s="74"/>
      <c r="H258" s="74"/>
      <c r="I258" s="192"/>
      <c r="J258" s="74"/>
      <c r="K258" s="74"/>
      <c r="L258" s="72"/>
      <c r="M258" s="236"/>
      <c r="N258" s="47"/>
      <c r="O258" s="47"/>
      <c r="P258" s="47"/>
      <c r="Q258" s="47"/>
      <c r="R258" s="47"/>
      <c r="S258" s="47"/>
      <c r="T258" s="95"/>
      <c r="AT258" s="23" t="s">
        <v>146</v>
      </c>
      <c r="AU258" s="23" t="s">
        <v>86</v>
      </c>
    </row>
    <row r="259" s="10" customFormat="1" ht="29.88" customHeight="1">
      <c r="B259" s="206"/>
      <c r="C259" s="207"/>
      <c r="D259" s="208" t="s">
        <v>75</v>
      </c>
      <c r="E259" s="220" t="s">
        <v>496</v>
      </c>
      <c r="F259" s="220" t="s">
        <v>497</v>
      </c>
      <c r="G259" s="207"/>
      <c r="H259" s="207"/>
      <c r="I259" s="210"/>
      <c r="J259" s="221">
        <f>BK259</f>
        <v>0</v>
      </c>
      <c r="K259" s="207"/>
      <c r="L259" s="212"/>
      <c r="M259" s="213"/>
      <c r="N259" s="214"/>
      <c r="O259" s="214"/>
      <c r="P259" s="215">
        <f>SUM(P260:P280)</f>
        <v>0</v>
      </c>
      <c r="Q259" s="214"/>
      <c r="R259" s="215">
        <f>SUM(R260:R280)</f>
        <v>0.072399999999999992</v>
      </c>
      <c r="S259" s="214"/>
      <c r="T259" s="216">
        <f>SUM(T260:T280)</f>
        <v>0.047540000000000006</v>
      </c>
      <c r="AR259" s="217" t="s">
        <v>86</v>
      </c>
      <c r="AT259" s="218" t="s">
        <v>75</v>
      </c>
      <c r="AU259" s="218" t="s">
        <v>84</v>
      </c>
      <c r="AY259" s="217" t="s">
        <v>137</v>
      </c>
      <c r="BK259" s="219">
        <f>SUM(BK260:BK280)</f>
        <v>0</v>
      </c>
    </row>
    <row r="260" s="1" customFormat="1" ht="25.5" customHeight="1">
      <c r="B260" s="46"/>
      <c r="C260" s="222" t="s">
        <v>498</v>
      </c>
      <c r="D260" s="222" t="s">
        <v>139</v>
      </c>
      <c r="E260" s="223" t="s">
        <v>499</v>
      </c>
      <c r="F260" s="224" t="s">
        <v>500</v>
      </c>
      <c r="G260" s="225" t="s">
        <v>223</v>
      </c>
      <c r="H260" s="226">
        <v>57</v>
      </c>
      <c r="I260" s="227"/>
      <c r="J260" s="228">
        <f>ROUND(I260*H260,2)</f>
        <v>0</v>
      </c>
      <c r="K260" s="224" t="s">
        <v>143</v>
      </c>
      <c r="L260" s="72"/>
      <c r="M260" s="229" t="s">
        <v>23</v>
      </c>
      <c r="N260" s="230" t="s">
        <v>47</v>
      </c>
      <c r="O260" s="47"/>
      <c r="P260" s="231">
        <f>O260*H260</f>
        <v>0</v>
      </c>
      <c r="Q260" s="231">
        <v>0</v>
      </c>
      <c r="R260" s="231">
        <f>Q260*H260</f>
        <v>0</v>
      </c>
      <c r="S260" s="231">
        <v>0</v>
      </c>
      <c r="T260" s="232">
        <f>S260*H260</f>
        <v>0</v>
      </c>
      <c r="AR260" s="23" t="s">
        <v>244</v>
      </c>
      <c r="AT260" s="23" t="s">
        <v>139</v>
      </c>
      <c r="AU260" s="23" t="s">
        <v>86</v>
      </c>
      <c r="AY260" s="23" t="s">
        <v>137</v>
      </c>
      <c r="BE260" s="233">
        <f>IF(N260="základní",J260,0)</f>
        <v>0</v>
      </c>
      <c r="BF260" s="233">
        <f>IF(N260="snížená",J260,0)</f>
        <v>0</v>
      </c>
      <c r="BG260" s="233">
        <f>IF(N260="zákl. přenesená",J260,0)</f>
        <v>0</v>
      </c>
      <c r="BH260" s="233">
        <f>IF(N260="sníž. přenesená",J260,0)</f>
        <v>0</v>
      </c>
      <c r="BI260" s="233">
        <f>IF(N260="nulová",J260,0)</f>
        <v>0</v>
      </c>
      <c r="BJ260" s="23" t="s">
        <v>84</v>
      </c>
      <c r="BK260" s="233">
        <f>ROUND(I260*H260,2)</f>
        <v>0</v>
      </c>
      <c r="BL260" s="23" t="s">
        <v>244</v>
      </c>
      <c r="BM260" s="23" t="s">
        <v>501</v>
      </c>
    </row>
    <row r="261" s="1" customFormat="1">
      <c r="B261" s="46"/>
      <c r="C261" s="74"/>
      <c r="D261" s="234" t="s">
        <v>146</v>
      </c>
      <c r="E261" s="74"/>
      <c r="F261" s="235" t="s">
        <v>502</v>
      </c>
      <c r="G261" s="74"/>
      <c r="H261" s="74"/>
      <c r="I261" s="192"/>
      <c r="J261" s="74"/>
      <c r="K261" s="74"/>
      <c r="L261" s="72"/>
      <c r="M261" s="236"/>
      <c r="N261" s="47"/>
      <c r="O261" s="47"/>
      <c r="P261" s="47"/>
      <c r="Q261" s="47"/>
      <c r="R261" s="47"/>
      <c r="S261" s="47"/>
      <c r="T261" s="95"/>
      <c r="AT261" s="23" t="s">
        <v>146</v>
      </c>
      <c r="AU261" s="23" t="s">
        <v>86</v>
      </c>
    </row>
    <row r="262" s="11" customFormat="1">
      <c r="B262" s="237"/>
      <c r="C262" s="238"/>
      <c r="D262" s="234" t="s">
        <v>148</v>
      </c>
      <c r="E262" s="239" t="s">
        <v>23</v>
      </c>
      <c r="F262" s="240" t="s">
        <v>503</v>
      </c>
      <c r="G262" s="238"/>
      <c r="H262" s="239" t="s">
        <v>23</v>
      </c>
      <c r="I262" s="241"/>
      <c r="J262" s="238"/>
      <c r="K262" s="238"/>
      <c r="L262" s="242"/>
      <c r="M262" s="243"/>
      <c r="N262" s="244"/>
      <c r="O262" s="244"/>
      <c r="P262" s="244"/>
      <c r="Q262" s="244"/>
      <c r="R262" s="244"/>
      <c r="S262" s="244"/>
      <c r="T262" s="245"/>
      <c r="AT262" s="246" t="s">
        <v>148</v>
      </c>
      <c r="AU262" s="246" t="s">
        <v>86</v>
      </c>
      <c r="AV262" s="11" t="s">
        <v>84</v>
      </c>
      <c r="AW262" s="11" t="s">
        <v>39</v>
      </c>
      <c r="AX262" s="11" t="s">
        <v>76</v>
      </c>
      <c r="AY262" s="246" t="s">
        <v>137</v>
      </c>
    </row>
    <row r="263" s="12" customFormat="1">
      <c r="B263" s="247"/>
      <c r="C263" s="248"/>
      <c r="D263" s="234" t="s">
        <v>148</v>
      </c>
      <c r="E263" s="249" t="s">
        <v>23</v>
      </c>
      <c r="F263" s="250" t="s">
        <v>504</v>
      </c>
      <c r="G263" s="248"/>
      <c r="H263" s="251">
        <v>57</v>
      </c>
      <c r="I263" s="252"/>
      <c r="J263" s="248"/>
      <c r="K263" s="248"/>
      <c r="L263" s="253"/>
      <c r="M263" s="254"/>
      <c r="N263" s="255"/>
      <c r="O263" s="255"/>
      <c r="P263" s="255"/>
      <c r="Q263" s="255"/>
      <c r="R263" s="255"/>
      <c r="S263" s="255"/>
      <c r="T263" s="256"/>
      <c r="AT263" s="257" t="s">
        <v>148</v>
      </c>
      <c r="AU263" s="257" t="s">
        <v>86</v>
      </c>
      <c r="AV263" s="12" t="s">
        <v>86</v>
      </c>
      <c r="AW263" s="12" t="s">
        <v>39</v>
      </c>
      <c r="AX263" s="12" t="s">
        <v>84</v>
      </c>
      <c r="AY263" s="257" t="s">
        <v>137</v>
      </c>
    </row>
    <row r="264" s="1" customFormat="1" ht="16.5" customHeight="1">
      <c r="B264" s="46"/>
      <c r="C264" s="258" t="s">
        <v>505</v>
      </c>
      <c r="D264" s="258" t="s">
        <v>171</v>
      </c>
      <c r="E264" s="259" t="s">
        <v>506</v>
      </c>
      <c r="F264" s="260" t="s">
        <v>507</v>
      </c>
      <c r="G264" s="261" t="s">
        <v>508</v>
      </c>
      <c r="H264" s="262">
        <v>60</v>
      </c>
      <c r="I264" s="263"/>
      <c r="J264" s="264">
        <f>ROUND(I264*H264,2)</f>
        <v>0</v>
      </c>
      <c r="K264" s="260" t="s">
        <v>143</v>
      </c>
      <c r="L264" s="265"/>
      <c r="M264" s="266" t="s">
        <v>23</v>
      </c>
      <c r="N264" s="267" t="s">
        <v>47</v>
      </c>
      <c r="O264" s="47"/>
      <c r="P264" s="231">
        <f>O264*H264</f>
        <v>0</v>
      </c>
      <c r="Q264" s="231">
        <v>0.001</v>
      </c>
      <c r="R264" s="231">
        <f>Q264*H264</f>
        <v>0.059999999999999998</v>
      </c>
      <c r="S264" s="231">
        <v>0</v>
      </c>
      <c r="T264" s="232">
        <f>S264*H264</f>
        <v>0</v>
      </c>
      <c r="AR264" s="23" t="s">
        <v>174</v>
      </c>
      <c r="AT264" s="23" t="s">
        <v>171</v>
      </c>
      <c r="AU264" s="23" t="s">
        <v>86</v>
      </c>
      <c r="AY264" s="23" t="s">
        <v>137</v>
      </c>
      <c r="BE264" s="233">
        <f>IF(N264="základní",J264,0)</f>
        <v>0</v>
      </c>
      <c r="BF264" s="233">
        <f>IF(N264="snížená",J264,0)</f>
        <v>0</v>
      </c>
      <c r="BG264" s="233">
        <f>IF(N264="zákl. přenesená",J264,0)</f>
        <v>0</v>
      </c>
      <c r="BH264" s="233">
        <f>IF(N264="sníž. přenesená",J264,0)</f>
        <v>0</v>
      </c>
      <c r="BI264" s="233">
        <f>IF(N264="nulová",J264,0)</f>
        <v>0</v>
      </c>
      <c r="BJ264" s="23" t="s">
        <v>84</v>
      </c>
      <c r="BK264" s="233">
        <f>ROUND(I264*H264,2)</f>
        <v>0</v>
      </c>
      <c r="BL264" s="23" t="s">
        <v>144</v>
      </c>
      <c r="BM264" s="23" t="s">
        <v>509</v>
      </c>
    </row>
    <row r="265" s="1" customFormat="1" ht="16.5" customHeight="1">
      <c r="B265" s="46"/>
      <c r="C265" s="258" t="s">
        <v>510</v>
      </c>
      <c r="D265" s="258" t="s">
        <v>171</v>
      </c>
      <c r="E265" s="259" t="s">
        <v>511</v>
      </c>
      <c r="F265" s="260" t="s">
        <v>512</v>
      </c>
      <c r="G265" s="261" t="s">
        <v>167</v>
      </c>
      <c r="H265" s="262">
        <v>20</v>
      </c>
      <c r="I265" s="263"/>
      <c r="J265" s="264">
        <f>ROUND(I265*H265,2)</f>
        <v>0</v>
      </c>
      <c r="K265" s="260" t="s">
        <v>143</v>
      </c>
      <c r="L265" s="265"/>
      <c r="M265" s="266" t="s">
        <v>23</v>
      </c>
      <c r="N265" s="267" t="s">
        <v>47</v>
      </c>
      <c r="O265" s="47"/>
      <c r="P265" s="231">
        <f>O265*H265</f>
        <v>0</v>
      </c>
      <c r="Q265" s="231">
        <v>0.00013999999999999999</v>
      </c>
      <c r="R265" s="231">
        <f>Q265*H265</f>
        <v>0.0027999999999999995</v>
      </c>
      <c r="S265" s="231">
        <v>0</v>
      </c>
      <c r="T265" s="232">
        <f>S265*H265</f>
        <v>0</v>
      </c>
      <c r="AR265" s="23" t="s">
        <v>174</v>
      </c>
      <c r="AT265" s="23" t="s">
        <v>171</v>
      </c>
      <c r="AU265" s="23" t="s">
        <v>86</v>
      </c>
      <c r="AY265" s="23" t="s">
        <v>137</v>
      </c>
      <c r="BE265" s="233">
        <f>IF(N265="základní",J265,0)</f>
        <v>0</v>
      </c>
      <c r="BF265" s="233">
        <f>IF(N265="snížená",J265,0)</f>
        <v>0</v>
      </c>
      <c r="BG265" s="233">
        <f>IF(N265="zákl. přenesená",J265,0)</f>
        <v>0</v>
      </c>
      <c r="BH265" s="233">
        <f>IF(N265="sníž. přenesená",J265,0)</f>
        <v>0</v>
      </c>
      <c r="BI265" s="233">
        <f>IF(N265="nulová",J265,0)</f>
        <v>0</v>
      </c>
      <c r="BJ265" s="23" t="s">
        <v>84</v>
      </c>
      <c r="BK265" s="233">
        <f>ROUND(I265*H265,2)</f>
        <v>0</v>
      </c>
      <c r="BL265" s="23" t="s">
        <v>144</v>
      </c>
      <c r="BM265" s="23" t="s">
        <v>513</v>
      </c>
    </row>
    <row r="266" s="1" customFormat="1" ht="16.5" customHeight="1">
      <c r="B266" s="46"/>
      <c r="C266" s="258" t="s">
        <v>514</v>
      </c>
      <c r="D266" s="258" t="s">
        <v>171</v>
      </c>
      <c r="E266" s="259" t="s">
        <v>515</v>
      </c>
      <c r="F266" s="260" t="s">
        <v>516</v>
      </c>
      <c r="G266" s="261" t="s">
        <v>167</v>
      </c>
      <c r="H266" s="262">
        <v>20</v>
      </c>
      <c r="I266" s="263"/>
      <c r="J266" s="264">
        <f>ROUND(I266*H266,2)</f>
        <v>0</v>
      </c>
      <c r="K266" s="260" t="s">
        <v>143</v>
      </c>
      <c r="L266" s="265"/>
      <c r="M266" s="266" t="s">
        <v>23</v>
      </c>
      <c r="N266" s="267" t="s">
        <v>47</v>
      </c>
      <c r="O266" s="47"/>
      <c r="P266" s="231">
        <f>O266*H266</f>
        <v>0</v>
      </c>
      <c r="Q266" s="231">
        <v>0.00021000000000000001</v>
      </c>
      <c r="R266" s="231">
        <f>Q266*H266</f>
        <v>0.0042000000000000006</v>
      </c>
      <c r="S266" s="231">
        <v>0</v>
      </c>
      <c r="T266" s="232">
        <f>S266*H266</f>
        <v>0</v>
      </c>
      <c r="AR266" s="23" t="s">
        <v>174</v>
      </c>
      <c r="AT266" s="23" t="s">
        <v>171</v>
      </c>
      <c r="AU266" s="23" t="s">
        <v>86</v>
      </c>
      <c r="AY266" s="23" t="s">
        <v>137</v>
      </c>
      <c r="BE266" s="233">
        <f>IF(N266="základní",J266,0)</f>
        <v>0</v>
      </c>
      <c r="BF266" s="233">
        <f>IF(N266="snížená",J266,0)</f>
        <v>0</v>
      </c>
      <c r="BG266" s="233">
        <f>IF(N266="zákl. přenesená",J266,0)</f>
        <v>0</v>
      </c>
      <c r="BH266" s="233">
        <f>IF(N266="sníž. přenesená",J266,0)</f>
        <v>0</v>
      </c>
      <c r="BI266" s="233">
        <f>IF(N266="nulová",J266,0)</f>
        <v>0</v>
      </c>
      <c r="BJ266" s="23" t="s">
        <v>84</v>
      </c>
      <c r="BK266" s="233">
        <f>ROUND(I266*H266,2)</f>
        <v>0</v>
      </c>
      <c r="BL266" s="23" t="s">
        <v>144</v>
      </c>
      <c r="BM266" s="23" t="s">
        <v>517</v>
      </c>
    </row>
    <row r="267" s="1" customFormat="1" ht="16.5" customHeight="1">
      <c r="B267" s="46"/>
      <c r="C267" s="222" t="s">
        <v>518</v>
      </c>
      <c r="D267" s="222" t="s">
        <v>139</v>
      </c>
      <c r="E267" s="223" t="s">
        <v>519</v>
      </c>
      <c r="F267" s="224" t="s">
        <v>520</v>
      </c>
      <c r="G267" s="225" t="s">
        <v>167</v>
      </c>
      <c r="H267" s="226">
        <v>10</v>
      </c>
      <c r="I267" s="227"/>
      <c r="J267" s="228">
        <f>ROUND(I267*H267,2)</f>
        <v>0</v>
      </c>
      <c r="K267" s="224" t="s">
        <v>143</v>
      </c>
      <c r="L267" s="72"/>
      <c r="M267" s="229" t="s">
        <v>23</v>
      </c>
      <c r="N267" s="230" t="s">
        <v>47</v>
      </c>
      <c r="O267" s="47"/>
      <c r="P267" s="231">
        <f>O267*H267</f>
        <v>0</v>
      </c>
      <c r="Q267" s="231">
        <v>0</v>
      </c>
      <c r="R267" s="231">
        <f>Q267*H267</f>
        <v>0</v>
      </c>
      <c r="S267" s="231">
        <v>0</v>
      </c>
      <c r="T267" s="232">
        <f>S267*H267</f>
        <v>0</v>
      </c>
      <c r="AR267" s="23" t="s">
        <v>244</v>
      </c>
      <c r="AT267" s="23" t="s">
        <v>139</v>
      </c>
      <c r="AU267" s="23" t="s">
        <v>86</v>
      </c>
      <c r="AY267" s="23" t="s">
        <v>137</v>
      </c>
      <c r="BE267" s="233">
        <f>IF(N267="základní",J267,0)</f>
        <v>0</v>
      </c>
      <c r="BF267" s="233">
        <f>IF(N267="snížená",J267,0)</f>
        <v>0</v>
      </c>
      <c r="BG267" s="233">
        <f>IF(N267="zákl. přenesená",J267,0)</f>
        <v>0</v>
      </c>
      <c r="BH267" s="233">
        <f>IF(N267="sníž. přenesená",J267,0)</f>
        <v>0</v>
      </c>
      <c r="BI267" s="233">
        <f>IF(N267="nulová",J267,0)</f>
        <v>0</v>
      </c>
      <c r="BJ267" s="23" t="s">
        <v>84</v>
      </c>
      <c r="BK267" s="233">
        <f>ROUND(I267*H267,2)</f>
        <v>0</v>
      </c>
      <c r="BL267" s="23" t="s">
        <v>244</v>
      </c>
      <c r="BM267" s="23" t="s">
        <v>521</v>
      </c>
    </row>
    <row r="268" s="1" customFormat="1">
      <c r="B268" s="46"/>
      <c r="C268" s="74"/>
      <c r="D268" s="234" t="s">
        <v>146</v>
      </c>
      <c r="E268" s="74"/>
      <c r="F268" s="235" t="s">
        <v>502</v>
      </c>
      <c r="G268" s="74"/>
      <c r="H268" s="74"/>
      <c r="I268" s="192"/>
      <c r="J268" s="74"/>
      <c r="K268" s="74"/>
      <c r="L268" s="72"/>
      <c r="M268" s="236"/>
      <c r="N268" s="47"/>
      <c r="O268" s="47"/>
      <c r="P268" s="47"/>
      <c r="Q268" s="47"/>
      <c r="R268" s="47"/>
      <c r="S268" s="47"/>
      <c r="T268" s="95"/>
      <c r="AT268" s="23" t="s">
        <v>146</v>
      </c>
      <c r="AU268" s="23" t="s">
        <v>86</v>
      </c>
    </row>
    <row r="269" s="1" customFormat="1" ht="16.5" customHeight="1">
      <c r="B269" s="46"/>
      <c r="C269" s="258" t="s">
        <v>522</v>
      </c>
      <c r="D269" s="258" t="s">
        <v>171</v>
      </c>
      <c r="E269" s="259" t="s">
        <v>523</v>
      </c>
      <c r="F269" s="260" t="s">
        <v>524</v>
      </c>
      <c r="G269" s="261" t="s">
        <v>167</v>
      </c>
      <c r="H269" s="262">
        <v>10</v>
      </c>
      <c r="I269" s="263"/>
      <c r="J269" s="264">
        <f>ROUND(I269*H269,2)</f>
        <v>0</v>
      </c>
      <c r="K269" s="260" t="s">
        <v>143</v>
      </c>
      <c r="L269" s="265"/>
      <c r="M269" s="266" t="s">
        <v>23</v>
      </c>
      <c r="N269" s="267" t="s">
        <v>47</v>
      </c>
      <c r="O269" s="47"/>
      <c r="P269" s="231">
        <f>O269*H269</f>
        <v>0</v>
      </c>
      <c r="Q269" s="231">
        <v>0.00012</v>
      </c>
      <c r="R269" s="231">
        <f>Q269*H269</f>
        <v>0.0012000000000000001</v>
      </c>
      <c r="S269" s="231">
        <v>0</v>
      </c>
      <c r="T269" s="232">
        <f>S269*H269</f>
        <v>0</v>
      </c>
      <c r="AR269" s="23" t="s">
        <v>174</v>
      </c>
      <c r="AT269" s="23" t="s">
        <v>171</v>
      </c>
      <c r="AU269" s="23" t="s">
        <v>86</v>
      </c>
      <c r="AY269" s="23" t="s">
        <v>137</v>
      </c>
      <c r="BE269" s="233">
        <f>IF(N269="základní",J269,0)</f>
        <v>0</v>
      </c>
      <c r="BF269" s="233">
        <f>IF(N269="snížená",J269,0)</f>
        <v>0</v>
      </c>
      <c r="BG269" s="233">
        <f>IF(N269="zákl. přenesená",J269,0)</f>
        <v>0</v>
      </c>
      <c r="BH269" s="233">
        <f>IF(N269="sníž. přenesená",J269,0)</f>
        <v>0</v>
      </c>
      <c r="BI269" s="233">
        <f>IF(N269="nulová",J269,0)</f>
        <v>0</v>
      </c>
      <c r="BJ269" s="23" t="s">
        <v>84</v>
      </c>
      <c r="BK269" s="233">
        <f>ROUND(I269*H269,2)</f>
        <v>0</v>
      </c>
      <c r="BL269" s="23" t="s">
        <v>144</v>
      </c>
      <c r="BM269" s="23" t="s">
        <v>525</v>
      </c>
    </row>
    <row r="270" s="1" customFormat="1" ht="25.5" customHeight="1">
      <c r="B270" s="46"/>
      <c r="C270" s="222" t="s">
        <v>526</v>
      </c>
      <c r="D270" s="222" t="s">
        <v>139</v>
      </c>
      <c r="E270" s="223" t="s">
        <v>527</v>
      </c>
      <c r="F270" s="224" t="s">
        <v>528</v>
      </c>
      <c r="G270" s="225" t="s">
        <v>167</v>
      </c>
      <c r="H270" s="226">
        <v>2</v>
      </c>
      <c r="I270" s="227"/>
      <c r="J270" s="228">
        <f>ROUND(I270*H270,2)</f>
        <v>0</v>
      </c>
      <c r="K270" s="224" t="s">
        <v>143</v>
      </c>
      <c r="L270" s="72"/>
      <c r="M270" s="229" t="s">
        <v>23</v>
      </c>
      <c r="N270" s="230" t="s">
        <v>47</v>
      </c>
      <c r="O270" s="47"/>
      <c r="P270" s="231">
        <f>O270*H270</f>
        <v>0</v>
      </c>
      <c r="Q270" s="231">
        <v>0</v>
      </c>
      <c r="R270" s="231">
        <f>Q270*H270</f>
        <v>0</v>
      </c>
      <c r="S270" s="231">
        <v>0</v>
      </c>
      <c r="T270" s="232">
        <f>S270*H270</f>
        <v>0</v>
      </c>
      <c r="AR270" s="23" t="s">
        <v>244</v>
      </c>
      <c r="AT270" s="23" t="s">
        <v>139</v>
      </c>
      <c r="AU270" s="23" t="s">
        <v>86</v>
      </c>
      <c r="AY270" s="23" t="s">
        <v>137</v>
      </c>
      <c r="BE270" s="233">
        <f>IF(N270="základní",J270,0)</f>
        <v>0</v>
      </c>
      <c r="BF270" s="233">
        <f>IF(N270="snížená",J270,0)</f>
        <v>0</v>
      </c>
      <c r="BG270" s="233">
        <f>IF(N270="zákl. přenesená",J270,0)</f>
        <v>0</v>
      </c>
      <c r="BH270" s="233">
        <f>IF(N270="sníž. přenesená",J270,0)</f>
        <v>0</v>
      </c>
      <c r="BI270" s="233">
        <f>IF(N270="nulová",J270,0)</f>
        <v>0</v>
      </c>
      <c r="BJ270" s="23" t="s">
        <v>84</v>
      </c>
      <c r="BK270" s="233">
        <f>ROUND(I270*H270,2)</f>
        <v>0</v>
      </c>
      <c r="BL270" s="23" t="s">
        <v>244</v>
      </c>
      <c r="BM270" s="23" t="s">
        <v>529</v>
      </c>
    </row>
    <row r="271" s="1" customFormat="1" ht="25.5" customHeight="1">
      <c r="B271" s="46"/>
      <c r="C271" s="222" t="s">
        <v>530</v>
      </c>
      <c r="D271" s="222" t="s">
        <v>139</v>
      </c>
      <c r="E271" s="223" t="s">
        <v>531</v>
      </c>
      <c r="F271" s="224" t="s">
        <v>532</v>
      </c>
      <c r="G271" s="225" t="s">
        <v>223</v>
      </c>
      <c r="H271" s="226">
        <v>57</v>
      </c>
      <c r="I271" s="227"/>
      <c r="J271" s="228">
        <f>ROUND(I271*H271,2)</f>
        <v>0</v>
      </c>
      <c r="K271" s="224" t="s">
        <v>143</v>
      </c>
      <c r="L271" s="72"/>
      <c r="M271" s="229" t="s">
        <v>23</v>
      </c>
      <c r="N271" s="230" t="s">
        <v>47</v>
      </c>
      <c r="O271" s="47"/>
      <c r="P271" s="231">
        <f>O271*H271</f>
        <v>0</v>
      </c>
      <c r="Q271" s="231">
        <v>0</v>
      </c>
      <c r="R271" s="231">
        <f>Q271*H271</f>
        <v>0</v>
      </c>
      <c r="S271" s="231">
        <v>0.00062</v>
      </c>
      <c r="T271" s="232">
        <f>S271*H271</f>
        <v>0.035340000000000003</v>
      </c>
      <c r="AR271" s="23" t="s">
        <v>244</v>
      </c>
      <c r="AT271" s="23" t="s">
        <v>139</v>
      </c>
      <c r="AU271" s="23" t="s">
        <v>86</v>
      </c>
      <c r="AY271" s="23" t="s">
        <v>137</v>
      </c>
      <c r="BE271" s="233">
        <f>IF(N271="základní",J271,0)</f>
        <v>0</v>
      </c>
      <c r="BF271" s="233">
        <f>IF(N271="snížená",J271,0)</f>
        <v>0</v>
      </c>
      <c r="BG271" s="233">
        <f>IF(N271="zákl. přenesená",J271,0)</f>
        <v>0</v>
      </c>
      <c r="BH271" s="233">
        <f>IF(N271="sníž. přenesená",J271,0)</f>
        <v>0</v>
      </c>
      <c r="BI271" s="233">
        <f>IF(N271="nulová",J271,0)</f>
        <v>0</v>
      </c>
      <c r="BJ271" s="23" t="s">
        <v>84</v>
      </c>
      <c r="BK271" s="233">
        <f>ROUND(I271*H271,2)</f>
        <v>0</v>
      </c>
      <c r="BL271" s="23" t="s">
        <v>244</v>
      </c>
      <c r="BM271" s="23" t="s">
        <v>533</v>
      </c>
    </row>
    <row r="272" s="1" customFormat="1" ht="25.5" customHeight="1">
      <c r="B272" s="46"/>
      <c r="C272" s="222" t="s">
        <v>534</v>
      </c>
      <c r="D272" s="222" t="s">
        <v>139</v>
      </c>
      <c r="E272" s="223" t="s">
        <v>535</v>
      </c>
      <c r="F272" s="224" t="s">
        <v>536</v>
      </c>
      <c r="G272" s="225" t="s">
        <v>167</v>
      </c>
      <c r="H272" s="226">
        <v>10</v>
      </c>
      <c r="I272" s="227"/>
      <c r="J272" s="228">
        <f>ROUND(I272*H272,2)</f>
        <v>0</v>
      </c>
      <c r="K272" s="224" t="s">
        <v>143</v>
      </c>
      <c r="L272" s="72"/>
      <c r="M272" s="229" t="s">
        <v>23</v>
      </c>
      <c r="N272" s="230" t="s">
        <v>47</v>
      </c>
      <c r="O272" s="47"/>
      <c r="P272" s="231">
        <f>O272*H272</f>
        <v>0</v>
      </c>
      <c r="Q272" s="231">
        <v>0</v>
      </c>
      <c r="R272" s="231">
        <f>Q272*H272</f>
        <v>0</v>
      </c>
      <c r="S272" s="231">
        <v>0.00025000000000000001</v>
      </c>
      <c r="T272" s="232">
        <f>S272*H272</f>
        <v>0.0025000000000000001</v>
      </c>
      <c r="AR272" s="23" t="s">
        <v>244</v>
      </c>
      <c r="AT272" s="23" t="s">
        <v>139</v>
      </c>
      <c r="AU272" s="23" t="s">
        <v>86</v>
      </c>
      <c r="AY272" s="23" t="s">
        <v>137</v>
      </c>
      <c r="BE272" s="233">
        <f>IF(N272="základní",J272,0)</f>
        <v>0</v>
      </c>
      <c r="BF272" s="233">
        <f>IF(N272="snížená",J272,0)</f>
        <v>0</v>
      </c>
      <c r="BG272" s="233">
        <f>IF(N272="zákl. přenesená",J272,0)</f>
        <v>0</v>
      </c>
      <c r="BH272" s="233">
        <f>IF(N272="sníž. přenesená",J272,0)</f>
        <v>0</v>
      </c>
      <c r="BI272" s="233">
        <f>IF(N272="nulová",J272,0)</f>
        <v>0</v>
      </c>
      <c r="BJ272" s="23" t="s">
        <v>84</v>
      </c>
      <c r="BK272" s="233">
        <f>ROUND(I272*H272,2)</f>
        <v>0</v>
      </c>
      <c r="BL272" s="23" t="s">
        <v>244</v>
      </c>
      <c r="BM272" s="23" t="s">
        <v>537</v>
      </c>
    </row>
    <row r="273" s="1" customFormat="1" ht="16.5" customHeight="1">
      <c r="B273" s="46"/>
      <c r="C273" s="222" t="s">
        <v>538</v>
      </c>
      <c r="D273" s="222" t="s">
        <v>139</v>
      </c>
      <c r="E273" s="223" t="s">
        <v>539</v>
      </c>
      <c r="F273" s="224" t="s">
        <v>540</v>
      </c>
      <c r="G273" s="225" t="s">
        <v>167</v>
      </c>
      <c r="H273" s="226">
        <v>10</v>
      </c>
      <c r="I273" s="227"/>
      <c r="J273" s="228">
        <f>ROUND(I273*H273,2)</f>
        <v>0</v>
      </c>
      <c r="K273" s="224" t="s">
        <v>143</v>
      </c>
      <c r="L273" s="72"/>
      <c r="M273" s="229" t="s">
        <v>23</v>
      </c>
      <c r="N273" s="230" t="s">
        <v>47</v>
      </c>
      <c r="O273" s="47"/>
      <c r="P273" s="231">
        <f>O273*H273</f>
        <v>0</v>
      </c>
      <c r="Q273" s="231">
        <v>0</v>
      </c>
      <c r="R273" s="231">
        <f>Q273*H273</f>
        <v>0</v>
      </c>
      <c r="S273" s="231">
        <v>0.00055000000000000003</v>
      </c>
      <c r="T273" s="232">
        <f>S273*H273</f>
        <v>0.0055000000000000005</v>
      </c>
      <c r="AR273" s="23" t="s">
        <v>244</v>
      </c>
      <c r="AT273" s="23" t="s">
        <v>139</v>
      </c>
      <c r="AU273" s="23" t="s">
        <v>86</v>
      </c>
      <c r="AY273" s="23" t="s">
        <v>137</v>
      </c>
      <c r="BE273" s="233">
        <f>IF(N273="základní",J273,0)</f>
        <v>0</v>
      </c>
      <c r="BF273" s="233">
        <f>IF(N273="snížená",J273,0)</f>
        <v>0</v>
      </c>
      <c r="BG273" s="233">
        <f>IF(N273="zákl. přenesená",J273,0)</f>
        <v>0</v>
      </c>
      <c r="BH273" s="233">
        <f>IF(N273="sníž. přenesená",J273,0)</f>
        <v>0</v>
      </c>
      <c r="BI273" s="233">
        <f>IF(N273="nulová",J273,0)</f>
        <v>0</v>
      </c>
      <c r="BJ273" s="23" t="s">
        <v>84</v>
      </c>
      <c r="BK273" s="233">
        <f>ROUND(I273*H273,2)</f>
        <v>0</v>
      </c>
      <c r="BL273" s="23" t="s">
        <v>244</v>
      </c>
      <c r="BM273" s="23" t="s">
        <v>541</v>
      </c>
    </row>
    <row r="274" s="1" customFormat="1" ht="16.5" customHeight="1">
      <c r="B274" s="46"/>
      <c r="C274" s="222" t="s">
        <v>542</v>
      </c>
      <c r="D274" s="222" t="s">
        <v>139</v>
      </c>
      <c r="E274" s="223" t="s">
        <v>543</v>
      </c>
      <c r="F274" s="224" t="s">
        <v>544</v>
      </c>
      <c r="G274" s="225" t="s">
        <v>167</v>
      </c>
      <c r="H274" s="226">
        <v>20</v>
      </c>
      <c r="I274" s="227"/>
      <c r="J274" s="228">
        <f>ROUND(I274*H274,2)</f>
        <v>0</v>
      </c>
      <c r="K274" s="224" t="s">
        <v>143</v>
      </c>
      <c r="L274" s="72"/>
      <c r="M274" s="229" t="s">
        <v>23</v>
      </c>
      <c r="N274" s="230" t="s">
        <v>47</v>
      </c>
      <c r="O274" s="47"/>
      <c r="P274" s="231">
        <f>O274*H274</f>
        <v>0</v>
      </c>
      <c r="Q274" s="231">
        <v>0</v>
      </c>
      <c r="R274" s="231">
        <f>Q274*H274</f>
        <v>0</v>
      </c>
      <c r="S274" s="231">
        <v>0.00021000000000000001</v>
      </c>
      <c r="T274" s="232">
        <f>S274*H274</f>
        <v>0.0042000000000000006</v>
      </c>
      <c r="AR274" s="23" t="s">
        <v>244</v>
      </c>
      <c r="AT274" s="23" t="s">
        <v>139</v>
      </c>
      <c r="AU274" s="23" t="s">
        <v>86</v>
      </c>
      <c r="AY274" s="23" t="s">
        <v>137</v>
      </c>
      <c r="BE274" s="233">
        <f>IF(N274="základní",J274,0)</f>
        <v>0</v>
      </c>
      <c r="BF274" s="233">
        <f>IF(N274="snížená",J274,0)</f>
        <v>0</v>
      </c>
      <c r="BG274" s="233">
        <f>IF(N274="zákl. přenesená",J274,0)</f>
        <v>0</v>
      </c>
      <c r="BH274" s="233">
        <f>IF(N274="sníž. přenesená",J274,0)</f>
        <v>0</v>
      </c>
      <c r="BI274" s="233">
        <f>IF(N274="nulová",J274,0)</f>
        <v>0</v>
      </c>
      <c r="BJ274" s="23" t="s">
        <v>84</v>
      </c>
      <c r="BK274" s="233">
        <f>ROUND(I274*H274,2)</f>
        <v>0</v>
      </c>
      <c r="BL274" s="23" t="s">
        <v>244</v>
      </c>
      <c r="BM274" s="23" t="s">
        <v>545</v>
      </c>
    </row>
    <row r="275" s="1" customFormat="1" ht="16.5" customHeight="1">
      <c r="B275" s="46"/>
      <c r="C275" s="222" t="s">
        <v>546</v>
      </c>
      <c r="D275" s="222" t="s">
        <v>139</v>
      </c>
      <c r="E275" s="223" t="s">
        <v>547</v>
      </c>
      <c r="F275" s="224" t="s">
        <v>548</v>
      </c>
      <c r="G275" s="225" t="s">
        <v>167</v>
      </c>
      <c r="H275" s="226">
        <v>2</v>
      </c>
      <c r="I275" s="227"/>
      <c r="J275" s="228">
        <f>ROUND(I275*H275,2)</f>
        <v>0</v>
      </c>
      <c r="K275" s="224" t="s">
        <v>143</v>
      </c>
      <c r="L275" s="72"/>
      <c r="M275" s="229" t="s">
        <v>23</v>
      </c>
      <c r="N275" s="230" t="s">
        <v>47</v>
      </c>
      <c r="O275" s="47"/>
      <c r="P275" s="231">
        <f>O275*H275</f>
        <v>0</v>
      </c>
      <c r="Q275" s="231">
        <v>0</v>
      </c>
      <c r="R275" s="231">
        <f>Q275*H275</f>
        <v>0</v>
      </c>
      <c r="S275" s="231">
        <v>0</v>
      </c>
      <c r="T275" s="232">
        <f>S275*H275</f>
        <v>0</v>
      </c>
      <c r="AR275" s="23" t="s">
        <v>244</v>
      </c>
      <c r="AT275" s="23" t="s">
        <v>139</v>
      </c>
      <c r="AU275" s="23" t="s">
        <v>86</v>
      </c>
      <c r="AY275" s="23" t="s">
        <v>137</v>
      </c>
      <c r="BE275" s="233">
        <f>IF(N275="základní",J275,0)</f>
        <v>0</v>
      </c>
      <c r="BF275" s="233">
        <f>IF(N275="snížená",J275,0)</f>
        <v>0</v>
      </c>
      <c r="BG275" s="233">
        <f>IF(N275="zákl. přenesená",J275,0)</f>
        <v>0</v>
      </c>
      <c r="BH275" s="233">
        <f>IF(N275="sníž. přenesená",J275,0)</f>
        <v>0</v>
      </c>
      <c r="BI275" s="233">
        <f>IF(N275="nulová",J275,0)</f>
        <v>0</v>
      </c>
      <c r="BJ275" s="23" t="s">
        <v>84</v>
      </c>
      <c r="BK275" s="233">
        <f>ROUND(I275*H275,2)</f>
        <v>0</v>
      </c>
      <c r="BL275" s="23" t="s">
        <v>244</v>
      </c>
      <c r="BM275" s="23" t="s">
        <v>549</v>
      </c>
    </row>
    <row r="276" s="1" customFormat="1" ht="16.5" customHeight="1">
      <c r="B276" s="46"/>
      <c r="C276" s="258" t="s">
        <v>550</v>
      </c>
      <c r="D276" s="258" t="s">
        <v>171</v>
      </c>
      <c r="E276" s="259" t="s">
        <v>551</v>
      </c>
      <c r="F276" s="260" t="s">
        <v>552</v>
      </c>
      <c r="G276" s="261" t="s">
        <v>167</v>
      </c>
      <c r="H276" s="262">
        <v>2</v>
      </c>
      <c r="I276" s="263"/>
      <c r="J276" s="264">
        <f>ROUND(I276*H276,2)</f>
        <v>0</v>
      </c>
      <c r="K276" s="260" t="s">
        <v>143</v>
      </c>
      <c r="L276" s="265"/>
      <c r="M276" s="266" t="s">
        <v>23</v>
      </c>
      <c r="N276" s="267" t="s">
        <v>47</v>
      </c>
      <c r="O276" s="47"/>
      <c r="P276" s="231">
        <f>O276*H276</f>
        <v>0</v>
      </c>
      <c r="Q276" s="231">
        <v>0.0020999999999999999</v>
      </c>
      <c r="R276" s="231">
        <f>Q276*H276</f>
        <v>0.0041999999999999997</v>
      </c>
      <c r="S276" s="231">
        <v>0</v>
      </c>
      <c r="T276" s="232">
        <f>S276*H276</f>
        <v>0</v>
      </c>
      <c r="AR276" s="23" t="s">
        <v>174</v>
      </c>
      <c r="AT276" s="23" t="s">
        <v>171</v>
      </c>
      <c r="AU276" s="23" t="s">
        <v>86</v>
      </c>
      <c r="AY276" s="23" t="s">
        <v>137</v>
      </c>
      <c r="BE276" s="233">
        <f>IF(N276="základní",J276,0)</f>
        <v>0</v>
      </c>
      <c r="BF276" s="233">
        <f>IF(N276="snížená",J276,0)</f>
        <v>0</v>
      </c>
      <c r="BG276" s="233">
        <f>IF(N276="zákl. přenesená",J276,0)</f>
        <v>0</v>
      </c>
      <c r="BH276" s="233">
        <f>IF(N276="sníž. přenesená",J276,0)</f>
        <v>0</v>
      </c>
      <c r="BI276" s="233">
        <f>IF(N276="nulová",J276,0)</f>
        <v>0</v>
      </c>
      <c r="BJ276" s="23" t="s">
        <v>84</v>
      </c>
      <c r="BK276" s="233">
        <f>ROUND(I276*H276,2)</f>
        <v>0</v>
      </c>
      <c r="BL276" s="23" t="s">
        <v>144</v>
      </c>
      <c r="BM276" s="23" t="s">
        <v>553</v>
      </c>
    </row>
    <row r="277" s="1" customFormat="1" ht="25.5" customHeight="1">
      <c r="B277" s="46"/>
      <c r="C277" s="222" t="s">
        <v>554</v>
      </c>
      <c r="D277" s="222" t="s">
        <v>139</v>
      </c>
      <c r="E277" s="223" t="s">
        <v>555</v>
      </c>
      <c r="F277" s="224" t="s">
        <v>556</v>
      </c>
      <c r="G277" s="225" t="s">
        <v>167</v>
      </c>
      <c r="H277" s="226">
        <v>1</v>
      </c>
      <c r="I277" s="227"/>
      <c r="J277" s="228">
        <f>ROUND(I277*H277,2)</f>
        <v>0</v>
      </c>
      <c r="K277" s="224" t="s">
        <v>143</v>
      </c>
      <c r="L277" s="72"/>
      <c r="M277" s="229" t="s">
        <v>23</v>
      </c>
      <c r="N277" s="230" t="s">
        <v>47</v>
      </c>
      <c r="O277" s="47"/>
      <c r="P277" s="231">
        <f>O277*H277</f>
        <v>0</v>
      </c>
      <c r="Q277" s="231">
        <v>0</v>
      </c>
      <c r="R277" s="231">
        <f>Q277*H277</f>
        <v>0</v>
      </c>
      <c r="S277" s="231">
        <v>0</v>
      </c>
      <c r="T277" s="232">
        <f>S277*H277</f>
        <v>0</v>
      </c>
      <c r="AR277" s="23" t="s">
        <v>244</v>
      </c>
      <c r="AT277" s="23" t="s">
        <v>139</v>
      </c>
      <c r="AU277" s="23" t="s">
        <v>86</v>
      </c>
      <c r="AY277" s="23" t="s">
        <v>137</v>
      </c>
      <c r="BE277" s="233">
        <f>IF(N277="základní",J277,0)</f>
        <v>0</v>
      </c>
      <c r="BF277" s="233">
        <f>IF(N277="snížená",J277,0)</f>
        <v>0</v>
      </c>
      <c r="BG277" s="233">
        <f>IF(N277="zákl. přenesená",J277,0)</f>
        <v>0</v>
      </c>
      <c r="BH277" s="233">
        <f>IF(N277="sníž. přenesená",J277,0)</f>
        <v>0</v>
      </c>
      <c r="BI277" s="233">
        <f>IF(N277="nulová",J277,0)</f>
        <v>0</v>
      </c>
      <c r="BJ277" s="23" t="s">
        <v>84</v>
      </c>
      <c r="BK277" s="233">
        <f>ROUND(I277*H277,2)</f>
        <v>0</v>
      </c>
      <c r="BL277" s="23" t="s">
        <v>244</v>
      </c>
      <c r="BM277" s="23" t="s">
        <v>557</v>
      </c>
    </row>
    <row r="278" s="1" customFormat="1">
      <c r="B278" s="46"/>
      <c r="C278" s="74"/>
      <c r="D278" s="234" t="s">
        <v>146</v>
      </c>
      <c r="E278" s="74"/>
      <c r="F278" s="235" t="s">
        <v>558</v>
      </c>
      <c r="G278" s="74"/>
      <c r="H278" s="74"/>
      <c r="I278" s="192"/>
      <c r="J278" s="74"/>
      <c r="K278" s="74"/>
      <c r="L278" s="72"/>
      <c r="M278" s="236"/>
      <c r="N278" s="47"/>
      <c r="O278" s="47"/>
      <c r="P278" s="47"/>
      <c r="Q278" s="47"/>
      <c r="R278" s="47"/>
      <c r="S278" s="47"/>
      <c r="T278" s="95"/>
      <c r="AT278" s="23" t="s">
        <v>146</v>
      </c>
      <c r="AU278" s="23" t="s">
        <v>86</v>
      </c>
    </row>
    <row r="279" s="1" customFormat="1" ht="38.25" customHeight="1">
      <c r="B279" s="46"/>
      <c r="C279" s="222" t="s">
        <v>559</v>
      </c>
      <c r="D279" s="222" t="s">
        <v>139</v>
      </c>
      <c r="E279" s="223" t="s">
        <v>560</v>
      </c>
      <c r="F279" s="224" t="s">
        <v>561</v>
      </c>
      <c r="G279" s="225" t="s">
        <v>232</v>
      </c>
      <c r="H279" s="226">
        <v>0.071999999999999995</v>
      </c>
      <c r="I279" s="227"/>
      <c r="J279" s="228">
        <f>ROUND(I279*H279,2)</f>
        <v>0</v>
      </c>
      <c r="K279" s="224" t="s">
        <v>143</v>
      </c>
      <c r="L279" s="72"/>
      <c r="M279" s="229" t="s">
        <v>23</v>
      </c>
      <c r="N279" s="230" t="s">
        <v>47</v>
      </c>
      <c r="O279" s="47"/>
      <c r="P279" s="231">
        <f>O279*H279</f>
        <v>0</v>
      </c>
      <c r="Q279" s="231">
        <v>0</v>
      </c>
      <c r="R279" s="231">
        <f>Q279*H279</f>
        <v>0</v>
      </c>
      <c r="S279" s="231">
        <v>0</v>
      </c>
      <c r="T279" s="232">
        <f>S279*H279</f>
        <v>0</v>
      </c>
      <c r="AR279" s="23" t="s">
        <v>244</v>
      </c>
      <c r="AT279" s="23" t="s">
        <v>139</v>
      </c>
      <c r="AU279" s="23" t="s">
        <v>86</v>
      </c>
      <c r="AY279" s="23" t="s">
        <v>137</v>
      </c>
      <c r="BE279" s="233">
        <f>IF(N279="základní",J279,0)</f>
        <v>0</v>
      </c>
      <c r="BF279" s="233">
        <f>IF(N279="snížená",J279,0)</f>
        <v>0</v>
      </c>
      <c r="BG279" s="233">
        <f>IF(N279="zákl. přenesená",J279,0)</f>
        <v>0</v>
      </c>
      <c r="BH279" s="233">
        <f>IF(N279="sníž. přenesená",J279,0)</f>
        <v>0</v>
      </c>
      <c r="BI279" s="233">
        <f>IF(N279="nulová",J279,0)</f>
        <v>0</v>
      </c>
      <c r="BJ279" s="23" t="s">
        <v>84</v>
      </c>
      <c r="BK279" s="233">
        <f>ROUND(I279*H279,2)</f>
        <v>0</v>
      </c>
      <c r="BL279" s="23" t="s">
        <v>244</v>
      </c>
      <c r="BM279" s="23" t="s">
        <v>562</v>
      </c>
    </row>
    <row r="280" s="1" customFormat="1">
      <c r="B280" s="46"/>
      <c r="C280" s="74"/>
      <c r="D280" s="234" t="s">
        <v>146</v>
      </c>
      <c r="E280" s="74"/>
      <c r="F280" s="235" t="s">
        <v>495</v>
      </c>
      <c r="G280" s="74"/>
      <c r="H280" s="74"/>
      <c r="I280" s="192"/>
      <c r="J280" s="74"/>
      <c r="K280" s="74"/>
      <c r="L280" s="72"/>
      <c r="M280" s="236"/>
      <c r="N280" s="47"/>
      <c r="O280" s="47"/>
      <c r="P280" s="47"/>
      <c r="Q280" s="47"/>
      <c r="R280" s="47"/>
      <c r="S280" s="47"/>
      <c r="T280" s="95"/>
      <c r="AT280" s="23" t="s">
        <v>146</v>
      </c>
      <c r="AU280" s="23" t="s">
        <v>86</v>
      </c>
    </row>
    <row r="281" s="10" customFormat="1" ht="29.88" customHeight="1">
      <c r="B281" s="206"/>
      <c r="C281" s="207"/>
      <c r="D281" s="208" t="s">
        <v>75</v>
      </c>
      <c r="E281" s="220" t="s">
        <v>563</v>
      </c>
      <c r="F281" s="220" t="s">
        <v>564</v>
      </c>
      <c r="G281" s="207"/>
      <c r="H281" s="207"/>
      <c r="I281" s="210"/>
      <c r="J281" s="221">
        <f>BK281</f>
        <v>0</v>
      </c>
      <c r="K281" s="207"/>
      <c r="L281" s="212"/>
      <c r="M281" s="213"/>
      <c r="N281" s="214"/>
      <c r="O281" s="214"/>
      <c r="P281" s="215">
        <f>SUM(P282:P296)</f>
        <v>0</v>
      </c>
      <c r="Q281" s="214"/>
      <c r="R281" s="215">
        <f>SUM(R282:R296)</f>
        <v>0.21794892044</v>
      </c>
      <c r="S281" s="214"/>
      <c r="T281" s="216">
        <f>SUM(T282:T296)</f>
        <v>0</v>
      </c>
      <c r="AR281" s="217" t="s">
        <v>86</v>
      </c>
      <c r="AT281" s="218" t="s">
        <v>75</v>
      </c>
      <c r="AU281" s="218" t="s">
        <v>84</v>
      </c>
      <c r="AY281" s="217" t="s">
        <v>137</v>
      </c>
      <c r="BK281" s="219">
        <f>SUM(BK282:BK296)</f>
        <v>0</v>
      </c>
    </row>
    <row r="282" s="1" customFormat="1" ht="16.5" customHeight="1">
      <c r="B282" s="46"/>
      <c r="C282" s="222" t="s">
        <v>565</v>
      </c>
      <c r="D282" s="222" t="s">
        <v>139</v>
      </c>
      <c r="E282" s="223" t="s">
        <v>566</v>
      </c>
      <c r="F282" s="224" t="s">
        <v>567</v>
      </c>
      <c r="G282" s="225" t="s">
        <v>142</v>
      </c>
      <c r="H282" s="226">
        <v>201.16</v>
      </c>
      <c r="I282" s="227"/>
      <c r="J282" s="228">
        <f>ROUND(I282*H282,2)</f>
        <v>0</v>
      </c>
      <c r="K282" s="224" t="s">
        <v>143</v>
      </c>
      <c r="L282" s="72"/>
      <c r="M282" s="229" t="s">
        <v>23</v>
      </c>
      <c r="N282" s="230" t="s">
        <v>47</v>
      </c>
      <c r="O282" s="47"/>
      <c r="P282" s="231">
        <f>O282*H282</f>
        <v>0</v>
      </c>
      <c r="Q282" s="231">
        <v>2.0000000000000002E-05</v>
      </c>
      <c r="R282" s="231">
        <f>Q282*H282</f>
        <v>0.0040232000000000002</v>
      </c>
      <c r="S282" s="231">
        <v>0</v>
      </c>
      <c r="T282" s="232">
        <f>S282*H282</f>
        <v>0</v>
      </c>
      <c r="AR282" s="23" t="s">
        <v>244</v>
      </c>
      <c r="AT282" s="23" t="s">
        <v>139</v>
      </c>
      <c r="AU282" s="23" t="s">
        <v>86</v>
      </c>
      <c r="AY282" s="23" t="s">
        <v>137</v>
      </c>
      <c r="BE282" s="233">
        <f>IF(N282="základní",J282,0)</f>
        <v>0</v>
      </c>
      <c r="BF282" s="233">
        <f>IF(N282="snížená",J282,0)</f>
        <v>0</v>
      </c>
      <c r="BG282" s="233">
        <f>IF(N282="zákl. přenesená",J282,0)</f>
        <v>0</v>
      </c>
      <c r="BH282" s="233">
        <f>IF(N282="sníž. přenesená",J282,0)</f>
        <v>0</v>
      </c>
      <c r="BI282" s="233">
        <f>IF(N282="nulová",J282,0)</f>
        <v>0</v>
      </c>
      <c r="BJ282" s="23" t="s">
        <v>84</v>
      </c>
      <c r="BK282" s="233">
        <f>ROUND(I282*H282,2)</f>
        <v>0</v>
      </c>
      <c r="BL282" s="23" t="s">
        <v>244</v>
      </c>
      <c r="BM282" s="23" t="s">
        <v>568</v>
      </c>
    </row>
    <row r="283" s="11" customFormat="1">
      <c r="B283" s="237"/>
      <c r="C283" s="238"/>
      <c r="D283" s="234" t="s">
        <v>148</v>
      </c>
      <c r="E283" s="239" t="s">
        <v>23</v>
      </c>
      <c r="F283" s="240" t="s">
        <v>569</v>
      </c>
      <c r="G283" s="238"/>
      <c r="H283" s="239" t="s">
        <v>23</v>
      </c>
      <c r="I283" s="241"/>
      <c r="J283" s="238"/>
      <c r="K283" s="238"/>
      <c r="L283" s="242"/>
      <c r="M283" s="243"/>
      <c r="N283" s="244"/>
      <c r="O283" s="244"/>
      <c r="P283" s="244"/>
      <c r="Q283" s="244"/>
      <c r="R283" s="244"/>
      <c r="S283" s="244"/>
      <c r="T283" s="245"/>
      <c r="AT283" s="246" t="s">
        <v>148</v>
      </c>
      <c r="AU283" s="246" t="s">
        <v>86</v>
      </c>
      <c r="AV283" s="11" t="s">
        <v>84</v>
      </c>
      <c r="AW283" s="11" t="s">
        <v>39</v>
      </c>
      <c r="AX283" s="11" t="s">
        <v>76</v>
      </c>
      <c r="AY283" s="246" t="s">
        <v>137</v>
      </c>
    </row>
    <row r="284" s="12" customFormat="1">
      <c r="B284" s="247"/>
      <c r="C284" s="248"/>
      <c r="D284" s="234" t="s">
        <v>148</v>
      </c>
      <c r="E284" s="249" t="s">
        <v>23</v>
      </c>
      <c r="F284" s="250" t="s">
        <v>570</v>
      </c>
      <c r="G284" s="248"/>
      <c r="H284" s="251">
        <v>74.799999999999997</v>
      </c>
      <c r="I284" s="252"/>
      <c r="J284" s="248"/>
      <c r="K284" s="248"/>
      <c r="L284" s="253"/>
      <c r="M284" s="254"/>
      <c r="N284" s="255"/>
      <c r="O284" s="255"/>
      <c r="P284" s="255"/>
      <c r="Q284" s="255"/>
      <c r="R284" s="255"/>
      <c r="S284" s="255"/>
      <c r="T284" s="256"/>
      <c r="AT284" s="257" t="s">
        <v>148</v>
      </c>
      <c r="AU284" s="257" t="s">
        <v>86</v>
      </c>
      <c r="AV284" s="12" t="s">
        <v>86</v>
      </c>
      <c r="AW284" s="12" t="s">
        <v>39</v>
      </c>
      <c r="AX284" s="12" t="s">
        <v>76</v>
      </c>
      <c r="AY284" s="257" t="s">
        <v>137</v>
      </c>
    </row>
    <row r="285" s="12" customFormat="1">
      <c r="B285" s="247"/>
      <c r="C285" s="248"/>
      <c r="D285" s="234" t="s">
        <v>148</v>
      </c>
      <c r="E285" s="249" t="s">
        <v>23</v>
      </c>
      <c r="F285" s="250" t="s">
        <v>571</v>
      </c>
      <c r="G285" s="248"/>
      <c r="H285" s="251">
        <v>126.36</v>
      </c>
      <c r="I285" s="252"/>
      <c r="J285" s="248"/>
      <c r="K285" s="248"/>
      <c r="L285" s="253"/>
      <c r="M285" s="254"/>
      <c r="N285" s="255"/>
      <c r="O285" s="255"/>
      <c r="P285" s="255"/>
      <c r="Q285" s="255"/>
      <c r="R285" s="255"/>
      <c r="S285" s="255"/>
      <c r="T285" s="256"/>
      <c r="AT285" s="257" t="s">
        <v>148</v>
      </c>
      <c r="AU285" s="257" t="s">
        <v>86</v>
      </c>
      <c r="AV285" s="12" t="s">
        <v>86</v>
      </c>
      <c r="AW285" s="12" t="s">
        <v>39</v>
      </c>
      <c r="AX285" s="12" t="s">
        <v>76</v>
      </c>
      <c r="AY285" s="257" t="s">
        <v>137</v>
      </c>
    </row>
    <row r="286" s="1" customFormat="1" ht="16.5" customHeight="1">
      <c r="B286" s="46"/>
      <c r="C286" s="222" t="s">
        <v>572</v>
      </c>
      <c r="D286" s="222" t="s">
        <v>139</v>
      </c>
      <c r="E286" s="223" t="s">
        <v>573</v>
      </c>
      <c r="F286" s="224" t="s">
        <v>574</v>
      </c>
      <c r="G286" s="225" t="s">
        <v>142</v>
      </c>
      <c r="H286" s="226">
        <v>520</v>
      </c>
      <c r="I286" s="227"/>
      <c r="J286" s="228">
        <f>ROUND(I286*H286,2)</f>
        <v>0</v>
      </c>
      <c r="K286" s="224" t="s">
        <v>143</v>
      </c>
      <c r="L286" s="72"/>
      <c r="M286" s="229" t="s">
        <v>23</v>
      </c>
      <c r="N286" s="230" t="s">
        <v>47</v>
      </c>
      <c r="O286" s="47"/>
      <c r="P286" s="231">
        <f>O286*H286</f>
        <v>0</v>
      </c>
      <c r="Q286" s="231">
        <v>0</v>
      </c>
      <c r="R286" s="231">
        <f>Q286*H286</f>
        <v>0</v>
      </c>
      <c r="S286" s="231">
        <v>0</v>
      </c>
      <c r="T286" s="232">
        <f>S286*H286</f>
        <v>0</v>
      </c>
      <c r="AR286" s="23" t="s">
        <v>244</v>
      </c>
      <c r="AT286" s="23" t="s">
        <v>139</v>
      </c>
      <c r="AU286" s="23" t="s">
        <v>86</v>
      </c>
      <c r="AY286" s="23" t="s">
        <v>137</v>
      </c>
      <c r="BE286" s="233">
        <f>IF(N286="základní",J286,0)</f>
        <v>0</v>
      </c>
      <c r="BF286" s="233">
        <f>IF(N286="snížená",J286,0)</f>
        <v>0</v>
      </c>
      <c r="BG286" s="233">
        <f>IF(N286="zákl. přenesená",J286,0)</f>
        <v>0</v>
      </c>
      <c r="BH286" s="233">
        <f>IF(N286="sníž. přenesená",J286,0)</f>
        <v>0</v>
      </c>
      <c r="BI286" s="233">
        <f>IF(N286="nulová",J286,0)</f>
        <v>0</v>
      </c>
      <c r="BJ286" s="23" t="s">
        <v>84</v>
      </c>
      <c r="BK286" s="233">
        <f>ROUND(I286*H286,2)</f>
        <v>0</v>
      </c>
      <c r="BL286" s="23" t="s">
        <v>244</v>
      </c>
      <c r="BM286" s="23" t="s">
        <v>575</v>
      </c>
    </row>
    <row r="287" s="11" customFormat="1">
      <c r="B287" s="237"/>
      <c r="C287" s="238"/>
      <c r="D287" s="234" t="s">
        <v>148</v>
      </c>
      <c r="E287" s="239" t="s">
        <v>23</v>
      </c>
      <c r="F287" s="240" t="s">
        <v>576</v>
      </c>
      <c r="G287" s="238"/>
      <c r="H287" s="239" t="s">
        <v>23</v>
      </c>
      <c r="I287" s="241"/>
      <c r="J287" s="238"/>
      <c r="K287" s="238"/>
      <c r="L287" s="242"/>
      <c r="M287" s="243"/>
      <c r="N287" s="244"/>
      <c r="O287" s="244"/>
      <c r="P287" s="244"/>
      <c r="Q287" s="244"/>
      <c r="R287" s="244"/>
      <c r="S287" s="244"/>
      <c r="T287" s="245"/>
      <c r="AT287" s="246" t="s">
        <v>148</v>
      </c>
      <c r="AU287" s="246" t="s">
        <v>86</v>
      </c>
      <c r="AV287" s="11" t="s">
        <v>84</v>
      </c>
      <c r="AW287" s="11" t="s">
        <v>39</v>
      </c>
      <c r="AX287" s="11" t="s">
        <v>76</v>
      </c>
      <c r="AY287" s="246" t="s">
        <v>137</v>
      </c>
    </row>
    <row r="288" s="12" customFormat="1">
      <c r="B288" s="247"/>
      <c r="C288" s="248"/>
      <c r="D288" s="234" t="s">
        <v>148</v>
      </c>
      <c r="E288" s="249" t="s">
        <v>23</v>
      </c>
      <c r="F288" s="250" t="s">
        <v>577</v>
      </c>
      <c r="G288" s="248"/>
      <c r="H288" s="251">
        <v>520</v>
      </c>
      <c r="I288" s="252"/>
      <c r="J288" s="248"/>
      <c r="K288" s="248"/>
      <c r="L288" s="253"/>
      <c r="M288" s="254"/>
      <c r="N288" s="255"/>
      <c r="O288" s="255"/>
      <c r="P288" s="255"/>
      <c r="Q288" s="255"/>
      <c r="R288" s="255"/>
      <c r="S288" s="255"/>
      <c r="T288" s="256"/>
      <c r="AT288" s="257" t="s">
        <v>148</v>
      </c>
      <c r="AU288" s="257" t="s">
        <v>86</v>
      </c>
      <c r="AV288" s="12" t="s">
        <v>86</v>
      </c>
      <c r="AW288" s="12" t="s">
        <v>39</v>
      </c>
      <c r="AX288" s="12" t="s">
        <v>84</v>
      </c>
      <c r="AY288" s="257" t="s">
        <v>137</v>
      </c>
    </row>
    <row r="289" s="1" customFormat="1" ht="16.5" customHeight="1">
      <c r="B289" s="46"/>
      <c r="C289" s="222" t="s">
        <v>578</v>
      </c>
      <c r="D289" s="222" t="s">
        <v>139</v>
      </c>
      <c r="E289" s="223" t="s">
        <v>579</v>
      </c>
      <c r="F289" s="224" t="s">
        <v>580</v>
      </c>
      <c r="G289" s="225" t="s">
        <v>142</v>
      </c>
      <c r="H289" s="226">
        <v>201.16</v>
      </c>
      <c r="I289" s="227"/>
      <c r="J289" s="228">
        <f>ROUND(I289*H289,2)</f>
        <v>0</v>
      </c>
      <c r="K289" s="224" t="s">
        <v>143</v>
      </c>
      <c r="L289" s="72"/>
      <c r="M289" s="229" t="s">
        <v>23</v>
      </c>
      <c r="N289" s="230" t="s">
        <v>47</v>
      </c>
      <c r="O289" s="47"/>
      <c r="P289" s="231">
        <f>O289*H289</f>
        <v>0</v>
      </c>
      <c r="Q289" s="231">
        <v>0</v>
      </c>
      <c r="R289" s="231">
        <f>Q289*H289</f>
        <v>0</v>
      </c>
      <c r="S289" s="231">
        <v>0</v>
      </c>
      <c r="T289" s="232">
        <f>S289*H289</f>
        <v>0</v>
      </c>
      <c r="AR289" s="23" t="s">
        <v>244</v>
      </c>
      <c r="AT289" s="23" t="s">
        <v>139</v>
      </c>
      <c r="AU289" s="23" t="s">
        <v>86</v>
      </c>
      <c r="AY289" s="23" t="s">
        <v>137</v>
      </c>
      <c r="BE289" s="233">
        <f>IF(N289="základní",J289,0)</f>
        <v>0</v>
      </c>
      <c r="BF289" s="233">
        <f>IF(N289="snížená",J289,0)</f>
        <v>0</v>
      </c>
      <c r="BG289" s="233">
        <f>IF(N289="zákl. přenesená",J289,0)</f>
        <v>0</v>
      </c>
      <c r="BH289" s="233">
        <f>IF(N289="sníž. přenesená",J289,0)</f>
        <v>0</v>
      </c>
      <c r="BI289" s="233">
        <f>IF(N289="nulová",J289,0)</f>
        <v>0</v>
      </c>
      <c r="BJ289" s="23" t="s">
        <v>84</v>
      </c>
      <c r="BK289" s="233">
        <f>ROUND(I289*H289,2)</f>
        <v>0</v>
      </c>
      <c r="BL289" s="23" t="s">
        <v>244</v>
      </c>
      <c r="BM289" s="23" t="s">
        <v>581</v>
      </c>
    </row>
    <row r="290" s="1" customFormat="1" ht="16.5" customHeight="1">
      <c r="B290" s="46"/>
      <c r="C290" s="222" t="s">
        <v>582</v>
      </c>
      <c r="D290" s="222" t="s">
        <v>139</v>
      </c>
      <c r="E290" s="223" t="s">
        <v>583</v>
      </c>
      <c r="F290" s="224" t="s">
        <v>584</v>
      </c>
      <c r="G290" s="225" t="s">
        <v>142</v>
      </c>
      <c r="H290" s="226">
        <v>201.16</v>
      </c>
      <c r="I290" s="227"/>
      <c r="J290" s="228">
        <f>ROUND(I290*H290,2)</f>
        <v>0</v>
      </c>
      <c r="K290" s="224" t="s">
        <v>143</v>
      </c>
      <c r="L290" s="72"/>
      <c r="M290" s="229" t="s">
        <v>23</v>
      </c>
      <c r="N290" s="230" t="s">
        <v>47</v>
      </c>
      <c r="O290" s="47"/>
      <c r="P290" s="231">
        <f>O290*H290</f>
        <v>0</v>
      </c>
      <c r="Q290" s="231">
        <v>0.00012765000000000001</v>
      </c>
      <c r="R290" s="231">
        <f>Q290*H290</f>
        <v>0.025678074000000002</v>
      </c>
      <c r="S290" s="231">
        <v>0</v>
      </c>
      <c r="T290" s="232">
        <f>S290*H290</f>
        <v>0</v>
      </c>
      <c r="AR290" s="23" t="s">
        <v>244</v>
      </c>
      <c r="AT290" s="23" t="s">
        <v>139</v>
      </c>
      <c r="AU290" s="23" t="s">
        <v>86</v>
      </c>
      <c r="AY290" s="23" t="s">
        <v>137</v>
      </c>
      <c r="BE290" s="233">
        <f>IF(N290="základní",J290,0)</f>
        <v>0</v>
      </c>
      <c r="BF290" s="233">
        <f>IF(N290="snížená",J290,0)</f>
        <v>0</v>
      </c>
      <c r="BG290" s="233">
        <f>IF(N290="zákl. přenesená",J290,0)</f>
        <v>0</v>
      </c>
      <c r="BH290" s="233">
        <f>IF(N290="sníž. přenesená",J290,0)</f>
        <v>0</v>
      </c>
      <c r="BI290" s="233">
        <f>IF(N290="nulová",J290,0)</f>
        <v>0</v>
      </c>
      <c r="BJ290" s="23" t="s">
        <v>84</v>
      </c>
      <c r="BK290" s="233">
        <f>ROUND(I290*H290,2)</f>
        <v>0</v>
      </c>
      <c r="BL290" s="23" t="s">
        <v>244</v>
      </c>
      <c r="BM290" s="23" t="s">
        <v>585</v>
      </c>
    </row>
    <row r="291" s="1" customFormat="1" ht="16.5" customHeight="1">
      <c r="B291" s="46"/>
      <c r="C291" s="222" t="s">
        <v>586</v>
      </c>
      <c r="D291" s="222" t="s">
        <v>139</v>
      </c>
      <c r="E291" s="223" t="s">
        <v>587</v>
      </c>
      <c r="F291" s="224" t="s">
        <v>588</v>
      </c>
      <c r="G291" s="225" t="s">
        <v>142</v>
      </c>
      <c r="H291" s="226">
        <v>201.16</v>
      </c>
      <c r="I291" s="227"/>
      <c r="J291" s="228">
        <f>ROUND(I291*H291,2)</f>
        <v>0</v>
      </c>
      <c r="K291" s="224" t="s">
        <v>143</v>
      </c>
      <c r="L291" s="72"/>
      <c r="M291" s="229" t="s">
        <v>23</v>
      </c>
      <c r="N291" s="230" t="s">
        <v>47</v>
      </c>
      <c r="O291" s="47"/>
      <c r="P291" s="231">
        <f>O291*H291</f>
        <v>0</v>
      </c>
      <c r="Q291" s="231">
        <v>0.00028980599999999998</v>
      </c>
      <c r="R291" s="231">
        <f>Q291*H291</f>
        <v>0.058297374959999995</v>
      </c>
      <c r="S291" s="231">
        <v>0</v>
      </c>
      <c r="T291" s="232">
        <f>S291*H291</f>
        <v>0</v>
      </c>
      <c r="AR291" s="23" t="s">
        <v>244</v>
      </c>
      <c r="AT291" s="23" t="s">
        <v>139</v>
      </c>
      <c r="AU291" s="23" t="s">
        <v>86</v>
      </c>
      <c r="AY291" s="23" t="s">
        <v>137</v>
      </c>
      <c r="BE291" s="233">
        <f>IF(N291="základní",J291,0)</f>
        <v>0</v>
      </c>
      <c r="BF291" s="233">
        <f>IF(N291="snížená",J291,0)</f>
        <v>0</v>
      </c>
      <c r="BG291" s="233">
        <f>IF(N291="zákl. přenesená",J291,0)</f>
        <v>0</v>
      </c>
      <c r="BH291" s="233">
        <f>IF(N291="sníž. přenesená",J291,0)</f>
        <v>0</v>
      </c>
      <c r="BI291" s="233">
        <f>IF(N291="nulová",J291,0)</f>
        <v>0</v>
      </c>
      <c r="BJ291" s="23" t="s">
        <v>84</v>
      </c>
      <c r="BK291" s="233">
        <f>ROUND(I291*H291,2)</f>
        <v>0</v>
      </c>
      <c r="BL291" s="23" t="s">
        <v>244</v>
      </c>
      <c r="BM291" s="23" t="s">
        <v>589</v>
      </c>
    </row>
    <row r="292" s="1" customFormat="1" ht="25.5" customHeight="1">
      <c r="B292" s="46"/>
      <c r="C292" s="222" t="s">
        <v>590</v>
      </c>
      <c r="D292" s="222" t="s">
        <v>139</v>
      </c>
      <c r="E292" s="223" t="s">
        <v>591</v>
      </c>
      <c r="F292" s="224" t="s">
        <v>592</v>
      </c>
      <c r="G292" s="225" t="s">
        <v>142</v>
      </c>
      <c r="H292" s="226">
        <v>201.16</v>
      </c>
      <c r="I292" s="227"/>
      <c r="J292" s="228">
        <f>ROUND(I292*H292,2)</f>
        <v>0</v>
      </c>
      <c r="K292" s="224" t="s">
        <v>143</v>
      </c>
      <c r="L292" s="72"/>
      <c r="M292" s="229" t="s">
        <v>23</v>
      </c>
      <c r="N292" s="230" t="s">
        <v>47</v>
      </c>
      <c r="O292" s="47"/>
      <c r="P292" s="231">
        <f>O292*H292</f>
        <v>0</v>
      </c>
      <c r="Q292" s="231">
        <v>7.7303000000000002E-05</v>
      </c>
      <c r="R292" s="231">
        <f>Q292*H292</f>
        <v>0.015550271480000001</v>
      </c>
      <c r="S292" s="231">
        <v>0</v>
      </c>
      <c r="T292" s="232">
        <f>S292*H292</f>
        <v>0</v>
      </c>
      <c r="AR292" s="23" t="s">
        <v>244</v>
      </c>
      <c r="AT292" s="23" t="s">
        <v>139</v>
      </c>
      <c r="AU292" s="23" t="s">
        <v>86</v>
      </c>
      <c r="AY292" s="23" t="s">
        <v>137</v>
      </c>
      <c r="BE292" s="233">
        <f>IF(N292="základní",J292,0)</f>
        <v>0</v>
      </c>
      <c r="BF292" s="233">
        <f>IF(N292="snížená",J292,0)</f>
        <v>0</v>
      </c>
      <c r="BG292" s="233">
        <f>IF(N292="zákl. přenesená",J292,0)</f>
        <v>0</v>
      </c>
      <c r="BH292" s="233">
        <f>IF(N292="sníž. přenesená",J292,0)</f>
        <v>0</v>
      </c>
      <c r="BI292" s="233">
        <f>IF(N292="nulová",J292,0)</f>
        <v>0</v>
      </c>
      <c r="BJ292" s="23" t="s">
        <v>84</v>
      </c>
      <c r="BK292" s="233">
        <f>ROUND(I292*H292,2)</f>
        <v>0</v>
      </c>
      <c r="BL292" s="23" t="s">
        <v>244</v>
      </c>
      <c r="BM292" s="23" t="s">
        <v>593</v>
      </c>
    </row>
    <row r="293" s="1" customFormat="1" ht="25.5" customHeight="1">
      <c r="B293" s="46"/>
      <c r="C293" s="222" t="s">
        <v>594</v>
      </c>
      <c r="D293" s="222" t="s">
        <v>139</v>
      </c>
      <c r="E293" s="223" t="s">
        <v>595</v>
      </c>
      <c r="F293" s="224" t="s">
        <v>596</v>
      </c>
      <c r="G293" s="225" t="s">
        <v>142</v>
      </c>
      <c r="H293" s="226">
        <v>520</v>
      </c>
      <c r="I293" s="227"/>
      <c r="J293" s="228">
        <f>ROUND(I293*H293,2)</f>
        <v>0</v>
      </c>
      <c r="K293" s="224" t="s">
        <v>143</v>
      </c>
      <c r="L293" s="72"/>
      <c r="M293" s="229" t="s">
        <v>23</v>
      </c>
      <c r="N293" s="230" t="s">
        <v>47</v>
      </c>
      <c r="O293" s="47"/>
      <c r="P293" s="231">
        <f>O293*H293</f>
        <v>0</v>
      </c>
      <c r="Q293" s="231">
        <v>0.00022000000000000001</v>
      </c>
      <c r="R293" s="231">
        <f>Q293*H293</f>
        <v>0.1144</v>
      </c>
      <c r="S293" s="231">
        <v>0</v>
      </c>
      <c r="T293" s="232">
        <f>S293*H293</f>
        <v>0</v>
      </c>
      <c r="AR293" s="23" t="s">
        <v>244</v>
      </c>
      <c r="AT293" s="23" t="s">
        <v>139</v>
      </c>
      <c r="AU293" s="23" t="s">
        <v>86</v>
      </c>
      <c r="AY293" s="23" t="s">
        <v>137</v>
      </c>
      <c r="BE293" s="233">
        <f>IF(N293="základní",J293,0)</f>
        <v>0</v>
      </c>
      <c r="BF293" s="233">
        <f>IF(N293="snížená",J293,0)</f>
        <v>0</v>
      </c>
      <c r="BG293" s="233">
        <f>IF(N293="zákl. přenesená",J293,0)</f>
        <v>0</v>
      </c>
      <c r="BH293" s="233">
        <f>IF(N293="sníž. přenesená",J293,0)</f>
        <v>0</v>
      </c>
      <c r="BI293" s="233">
        <f>IF(N293="nulová",J293,0)</f>
        <v>0</v>
      </c>
      <c r="BJ293" s="23" t="s">
        <v>84</v>
      </c>
      <c r="BK293" s="233">
        <f>ROUND(I293*H293,2)</f>
        <v>0</v>
      </c>
      <c r="BL293" s="23" t="s">
        <v>244</v>
      </c>
      <c r="BM293" s="23" t="s">
        <v>597</v>
      </c>
    </row>
    <row r="294" s="1" customFormat="1">
      <c r="B294" s="46"/>
      <c r="C294" s="74"/>
      <c r="D294" s="234" t="s">
        <v>146</v>
      </c>
      <c r="E294" s="74"/>
      <c r="F294" s="235" t="s">
        <v>598</v>
      </c>
      <c r="G294" s="74"/>
      <c r="H294" s="74"/>
      <c r="I294" s="192"/>
      <c r="J294" s="74"/>
      <c r="K294" s="74"/>
      <c r="L294" s="72"/>
      <c r="M294" s="236"/>
      <c r="N294" s="47"/>
      <c r="O294" s="47"/>
      <c r="P294" s="47"/>
      <c r="Q294" s="47"/>
      <c r="R294" s="47"/>
      <c r="S294" s="47"/>
      <c r="T294" s="95"/>
      <c r="AT294" s="23" t="s">
        <v>146</v>
      </c>
      <c r="AU294" s="23" t="s">
        <v>86</v>
      </c>
    </row>
    <row r="295" s="11" customFormat="1">
      <c r="B295" s="237"/>
      <c r="C295" s="238"/>
      <c r="D295" s="234" t="s">
        <v>148</v>
      </c>
      <c r="E295" s="239" t="s">
        <v>23</v>
      </c>
      <c r="F295" s="240" t="s">
        <v>599</v>
      </c>
      <c r="G295" s="238"/>
      <c r="H295" s="239" t="s">
        <v>23</v>
      </c>
      <c r="I295" s="241"/>
      <c r="J295" s="238"/>
      <c r="K295" s="238"/>
      <c r="L295" s="242"/>
      <c r="M295" s="243"/>
      <c r="N295" s="244"/>
      <c r="O295" s="244"/>
      <c r="P295" s="244"/>
      <c r="Q295" s="244"/>
      <c r="R295" s="244"/>
      <c r="S295" s="244"/>
      <c r="T295" s="245"/>
      <c r="AT295" s="246" t="s">
        <v>148</v>
      </c>
      <c r="AU295" s="246" t="s">
        <v>86</v>
      </c>
      <c r="AV295" s="11" t="s">
        <v>84</v>
      </c>
      <c r="AW295" s="11" t="s">
        <v>39</v>
      </c>
      <c r="AX295" s="11" t="s">
        <v>76</v>
      </c>
      <c r="AY295" s="246" t="s">
        <v>137</v>
      </c>
    </row>
    <row r="296" s="12" customFormat="1">
      <c r="B296" s="247"/>
      <c r="C296" s="248"/>
      <c r="D296" s="234" t="s">
        <v>148</v>
      </c>
      <c r="E296" s="249" t="s">
        <v>23</v>
      </c>
      <c r="F296" s="250" t="s">
        <v>577</v>
      </c>
      <c r="G296" s="248"/>
      <c r="H296" s="251">
        <v>520</v>
      </c>
      <c r="I296" s="252"/>
      <c r="J296" s="248"/>
      <c r="K296" s="248"/>
      <c r="L296" s="253"/>
      <c r="M296" s="279"/>
      <c r="N296" s="280"/>
      <c r="O296" s="280"/>
      <c r="P296" s="280"/>
      <c r="Q296" s="280"/>
      <c r="R296" s="280"/>
      <c r="S296" s="280"/>
      <c r="T296" s="281"/>
      <c r="AT296" s="257" t="s">
        <v>148</v>
      </c>
      <c r="AU296" s="257" t="s">
        <v>86</v>
      </c>
      <c r="AV296" s="12" t="s">
        <v>86</v>
      </c>
      <c r="AW296" s="12" t="s">
        <v>39</v>
      </c>
      <c r="AX296" s="12" t="s">
        <v>84</v>
      </c>
      <c r="AY296" s="257" t="s">
        <v>137</v>
      </c>
    </row>
    <row r="297" s="1" customFormat="1" ht="6.96" customHeight="1">
      <c r="B297" s="67"/>
      <c r="C297" s="68"/>
      <c r="D297" s="68"/>
      <c r="E297" s="68"/>
      <c r="F297" s="68"/>
      <c r="G297" s="68"/>
      <c r="H297" s="68"/>
      <c r="I297" s="167"/>
      <c r="J297" s="68"/>
      <c r="K297" s="68"/>
      <c r="L297" s="72"/>
    </row>
  </sheetData>
  <sheetProtection sheet="1" autoFilter="0" formatColumns="0" formatRows="0" objects="1" scenarios="1" spinCount="100000" saltValue="gGqMgaC8lxigwAT3Kg1sIOZ3h8avdLa/wjl5Vf5gg51rqVmU8D0e/A29i5L/6X+Ol7fVHfus7yYMKz+NKlQrFw==" hashValue="iRFrD5eEaLEQic+wZvrDnb0cwjiNIdc1eSnA9uLpcgfjiaa4nab8IVKR4Xoobm5j332q1YdUwFLr/k1UY5cV6g==" algorithmName="SHA-512" password="CC35"/>
  <autoFilter ref="C90:K296"/>
  <mergeCells count="10">
    <mergeCell ref="E7:H7"/>
    <mergeCell ref="E9:H9"/>
    <mergeCell ref="E24:H24"/>
    <mergeCell ref="E45:H45"/>
    <mergeCell ref="E47:H47"/>
    <mergeCell ref="J51:J52"/>
    <mergeCell ref="E81:H81"/>
    <mergeCell ref="E83:H83"/>
    <mergeCell ref="G1:H1"/>
    <mergeCell ref="L2:V2"/>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93</v>
      </c>
      <c r="G1" s="139" t="s">
        <v>94</v>
      </c>
      <c r="H1" s="139"/>
      <c r="I1" s="140"/>
      <c r="J1" s="139" t="s">
        <v>95</v>
      </c>
      <c r="K1" s="138" t="s">
        <v>96</v>
      </c>
      <c r="L1" s="139" t="s">
        <v>97</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89</v>
      </c>
    </row>
    <row r="3" ht="6.96" customHeight="1">
      <c r="B3" s="24"/>
      <c r="C3" s="25"/>
      <c r="D3" s="25"/>
      <c r="E3" s="25"/>
      <c r="F3" s="25"/>
      <c r="G3" s="25"/>
      <c r="H3" s="25"/>
      <c r="I3" s="141"/>
      <c r="J3" s="25"/>
      <c r="K3" s="26"/>
      <c r="AT3" s="23" t="s">
        <v>86</v>
      </c>
    </row>
    <row r="4" ht="36.96" customHeight="1">
      <c r="B4" s="27"/>
      <c r="C4" s="28"/>
      <c r="D4" s="29" t="s">
        <v>98</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 xml:space="preserve"> Mikulášovice ON - Oprava (střecha a obálka budovy)</v>
      </c>
      <c r="F7" s="39"/>
      <c r="G7" s="39"/>
      <c r="H7" s="39"/>
      <c r="I7" s="142"/>
      <c r="J7" s="28"/>
      <c r="K7" s="30"/>
    </row>
    <row r="8" s="1" customFormat="1">
      <c r="B8" s="46"/>
      <c r="C8" s="47"/>
      <c r="D8" s="39" t="s">
        <v>99</v>
      </c>
      <c r="E8" s="47"/>
      <c r="F8" s="47"/>
      <c r="G8" s="47"/>
      <c r="H8" s="47"/>
      <c r="I8" s="144"/>
      <c r="J8" s="47"/>
      <c r="K8" s="51"/>
    </row>
    <row r="9" s="1" customFormat="1" ht="36.96" customHeight="1">
      <c r="B9" s="46"/>
      <c r="C9" s="47"/>
      <c r="D9" s="47"/>
      <c r="E9" s="145" t="s">
        <v>600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21</v>
      </c>
      <c r="G11" s="47"/>
      <c r="H11" s="47"/>
      <c r="I11" s="146" t="s">
        <v>22</v>
      </c>
      <c r="J11" s="34" t="s">
        <v>23</v>
      </c>
      <c r="K11" s="51"/>
    </row>
    <row r="12" s="1" customFormat="1" ht="14.4" customHeight="1">
      <c r="B12" s="46"/>
      <c r="C12" s="47"/>
      <c r="D12" s="39" t="s">
        <v>24</v>
      </c>
      <c r="E12" s="47"/>
      <c r="F12" s="34" t="s">
        <v>25</v>
      </c>
      <c r="G12" s="47"/>
      <c r="H12" s="47"/>
      <c r="I12" s="146" t="s">
        <v>26</v>
      </c>
      <c r="J12" s="147" t="str">
        <f>'Rekapitulace stavby'!AN8</f>
        <v>23. 3. 2018</v>
      </c>
      <c r="K12" s="51"/>
    </row>
    <row r="13" s="1" customFormat="1" ht="21.84" customHeight="1">
      <c r="B13" s="46"/>
      <c r="C13" s="47"/>
      <c r="D13" s="47"/>
      <c r="E13" s="47"/>
      <c r="F13" s="47"/>
      <c r="G13" s="47"/>
      <c r="H13" s="47"/>
      <c r="I13" s="148" t="s">
        <v>28</v>
      </c>
      <c r="J13" s="41" t="s">
        <v>29</v>
      </c>
      <c r="K13" s="51"/>
    </row>
    <row r="14" s="1" customFormat="1" ht="14.4" customHeight="1">
      <c r="B14" s="46"/>
      <c r="C14" s="47"/>
      <c r="D14" s="39" t="s">
        <v>30</v>
      </c>
      <c r="E14" s="47"/>
      <c r="F14" s="47"/>
      <c r="G14" s="47"/>
      <c r="H14" s="47"/>
      <c r="I14" s="146" t="s">
        <v>31</v>
      </c>
      <c r="J14" s="34" t="s">
        <v>32</v>
      </c>
      <c r="K14" s="51"/>
    </row>
    <row r="15" s="1" customFormat="1" ht="18" customHeight="1">
      <c r="B15" s="46"/>
      <c r="C15" s="47"/>
      <c r="D15" s="47"/>
      <c r="E15" s="34" t="s">
        <v>33</v>
      </c>
      <c r="F15" s="47"/>
      <c r="G15" s="47"/>
      <c r="H15" s="47"/>
      <c r="I15" s="146" t="s">
        <v>34</v>
      </c>
      <c r="J15" s="34" t="s">
        <v>23</v>
      </c>
      <c r="K15" s="51"/>
    </row>
    <row r="16" s="1" customFormat="1" ht="6.96" customHeight="1">
      <c r="B16" s="46"/>
      <c r="C16" s="47"/>
      <c r="D16" s="47"/>
      <c r="E16" s="47"/>
      <c r="F16" s="47"/>
      <c r="G16" s="47"/>
      <c r="H16" s="47"/>
      <c r="I16" s="144"/>
      <c r="J16" s="47"/>
      <c r="K16" s="51"/>
    </row>
    <row r="17" s="1" customFormat="1" ht="14.4" customHeight="1">
      <c r="B17" s="46"/>
      <c r="C17" s="47"/>
      <c r="D17" s="39" t="s">
        <v>35</v>
      </c>
      <c r="E17" s="47"/>
      <c r="F17" s="47"/>
      <c r="G17" s="47"/>
      <c r="H17" s="47"/>
      <c r="I17" s="146"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34</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37</v>
      </c>
      <c r="E20" s="47"/>
      <c r="F20" s="47"/>
      <c r="G20" s="47"/>
      <c r="H20" s="47"/>
      <c r="I20" s="146" t="s">
        <v>31</v>
      </c>
      <c r="J20" s="34" t="s">
        <v>23</v>
      </c>
      <c r="K20" s="51"/>
    </row>
    <row r="21" s="1" customFormat="1" ht="18" customHeight="1">
      <c r="B21" s="46"/>
      <c r="C21" s="47"/>
      <c r="D21" s="47"/>
      <c r="E21" s="34" t="s">
        <v>38</v>
      </c>
      <c r="F21" s="47"/>
      <c r="G21" s="47"/>
      <c r="H21" s="47"/>
      <c r="I21" s="146" t="s">
        <v>34</v>
      </c>
      <c r="J21" s="34" t="s">
        <v>23</v>
      </c>
      <c r="K21" s="51"/>
    </row>
    <row r="22" s="1" customFormat="1" ht="6.96" customHeight="1">
      <c r="B22" s="46"/>
      <c r="C22" s="47"/>
      <c r="D22" s="47"/>
      <c r="E22" s="47"/>
      <c r="F22" s="47"/>
      <c r="G22" s="47"/>
      <c r="H22" s="47"/>
      <c r="I22" s="144"/>
      <c r="J22" s="47"/>
      <c r="K22" s="51"/>
    </row>
    <row r="23" s="1" customFormat="1" ht="14.4" customHeight="1">
      <c r="B23" s="46"/>
      <c r="C23" s="47"/>
      <c r="D23" s="39" t="s">
        <v>40</v>
      </c>
      <c r="E23" s="47"/>
      <c r="F23" s="47"/>
      <c r="G23" s="47"/>
      <c r="H23" s="47"/>
      <c r="I23" s="144"/>
      <c r="J23" s="47"/>
      <c r="K23" s="51"/>
    </row>
    <row r="24" s="6" customFormat="1" ht="71.25" customHeight="1">
      <c r="B24" s="149"/>
      <c r="C24" s="150"/>
      <c r="D24" s="150"/>
      <c r="E24" s="44" t="s">
        <v>41</v>
      </c>
      <c r="F24" s="44"/>
      <c r="G24" s="44"/>
      <c r="H24" s="44"/>
      <c r="I24" s="151"/>
      <c r="J24" s="150"/>
      <c r="K24" s="152"/>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3"/>
      <c r="J26" s="106"/>
      <c r="K26" s="154"/>
    </row>
    <row r="27" s="1" customFormat="1" ht="25.44" customHeight="1">
      <c r="B27" s="46"/>
      <c r="C27" s="47"/>
      <c r="D27" s="155" t="s">
        <v>42</v>
      </c>
      <c r="E27" s="47"/>
      <c r="F27" s="47"/>
      <c r="G27" s="47"/>
      <c r="H27" s="47"/>
      <c r="I27" s="144"/>
      <c r="J27" s="156">
        <f>ROUND(J89,2)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44</v>
      </c>
      <c r="G29" s="47"/>
      <c r="H29" s="47"/>
      <c r="I29" s="157" t="s">
        <v>43</v>
      </c>
      <c r="J29" s="52" t="s">
        <v>45</v>
      </c>
      <c r="K29" s="51"/>
    </row>
    <row r="30" s="1" customFormat="1" ht="14.4" customHeight="1">
      <c r="B30" s="46"/>
      <c r="C30" s="47"/>
      <c r="D30" s="55" t="s">
        <v>46</v>
      </c>
      <c r="E30" s="55" t="s">
        <v>47</v>
      </c>
      <c r="F30" s="158">
        <f>ROUND(SUM(BE89:BE326), 2)</f>
        <v>0</v>
      </c>
      <c r="G30" s="47"/>
      <c r="H30" s="47"/>
      <c r="I30" s="159">
        <v>0.20999999999999999</v>
      </c>
      <c r="J30" s="158">
        <f>ROUND(ROUND((SUM(BE89:BE326)), 2)*I30, 2)</f>
        <v>0</v>
      </c>
      <c r="K30" s="51"/>
    </row>
    <row r="31" s="1" customFormat="1" ht="14.4" customHeight="1">
      <c r="B31" s="46"/>
      <c r="C31" s="47"/>
      <c r="D31" s="47"/>
      <c r="E31" s="55" t="s">
        <v>48</v>
      </c>
      <c r="F31" s="158">
        <f>ROUND(SUM(BF89:BF326), 2)</f>
        <v>0</v>
      </c>
      <c r="G31" s="47"/>
      <c r="H31" s="47"/>
      <c r="I31" s="159">
        <v>0.14999999999999999</v>
      </c>
      <c r="J31" s="158">
        <f>ROUND(ROUND((SUM(BF89:BF326)), 2)*I31, 2)</f>
        <v>0</v>
      </c>
      <c r="K31" s="51"/>
    </row>
    <row r="32" hidden="1" s="1" customFormat="1" ht="14.4" customHeight="1">
      <c r="B32" s="46"/>
      <c r="C32" s="47"/>
      <c r="D32" s="47"/>
      <c r="E32" s="55" t="s">
        <v>49</v>
      </c>
      <c r="F32" s="158">
        <f>ROUND(SUM(BG89:BG326), 2)</f>
        <v>0</v>
      </c>
      <c r="G32" s="47"/>
      <c r="H32" s="47"/>
      <c r="I32" s="159">
        <v>0.20999999999999999</v>
      </c>
      <c r="J32" s="158">
        <v>0</v>
      </c>
      <c r="K32" s="51"/>
    </row>
    <row r="33" hidden="1" s="1" customFormat="1" ht="14.4" customHeight="1">
      <c r="B33" s="46"/>
      <c r="C33" s="47"/>
      <c r="D33" s="47"/>
      <c r="E33" s="55" t="s">
        <v>50</v>
      </c>
      <c r="F33" s="158">
        <f>ROUND(SUM(BH89:BH326), 2)</f>
        <v>0</v>
      </c>
      <c r="G33" s="47"/>
      <c r="H33" s="47"/>
      <c r="I33" s="159">
        <v>0.14999999999999999</v>
      </c>
      <c r="J33" s="158">
        <v>0</v>
      </c>
      <c r="K33" s="51"/>
    </row>
    <row r="34" hidden="1" s="1" customFormat="1" ht="14.4" customHeight="1">
      <c r="B34" s="46"/>
      <c r="C34" s="47"/>
      <c r="D34" s="47"/>
      <c r="E34" s="55" t="s">
        <v>51</v>
      </c>
      <c r="F34" s="158">
        <f>ROUND(SUM(BI89:BI326), 2)</f>
        <v>0</v>
      </c>
      <c r="G34" s="47"/>
      <c r="H34" s="47"/>
      <c r="I34" s="159">
        <v>0</v>
      </c>
      <c r="J34" s="158">
        <v>0</v>
      </c>
      <c r="K34" s="51"/>
    </row>
    <row r="35" s="1" customFormat="1" ht="6.96" customHeight="1">
      <c r="B35" s="46"/>
      <c r="C35" s="47"/>
      <c r="D35" s="47"/>
      <c r="E35" s="47"/>
      <c r="F35" s="47"/>
      <c r="G35" s="47"/>
      <c r="H35" s="47"/>
      <c r="I35" s="144"/>
      <c r="J35" s="47"/>
      <c r="K35" s="51"/>
    </row>
    <row r="36" s="1" customFormat="1" ht="25.44" customHeight="1">
      <c r="B36" s="46"/>
      <c r="C36" s="160"/>
      <c r="D36" s="161" t="s">
        <v>52</v>
      </c>
      <c r="E36" s="98"/>
      <c r="F36" s="98"/>
      <c r="G36" s="162" t="s">
        <v>53</v>
      </c>
      <c r="H36" s="163" t="s">
        <v>54</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29" t="s">
        <v>101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 xml:space="preserve"> Mikulášovice ON - Oprava (střecha a obálka budovy)</v>
      </c>
      <c r="F45" s="39"/>
      <c r="G45" s="39"/>
      <c r="H45" s="39"/>
      <c r="I45" s="144"/>
      <c r="J45" s="47"/>
      <c r="K45" s="51"/>
    </row>
    <row r="46" s="1" customFormat="1" ht="14.4" customHeight="1">
      <c r="B46" s="46"/>
      <c r="C46" s="39" t="s">
        <v>99</v>
      </c>
      <c r="D46" s="47"/>
      <c r="E46" s="47"/>
      <c r="F46" s="47"/>
      <c r="G46" s="47"/>
      <c r="H46" s="47"/>
      <c r="I46" s="144"/>
      <c r="J46" s="47"/>
      <c r="K46" s="51"/>
    </row>
    <row r="47" s="1" customFormat="1" ht="17.25" customHeight="1">
      <c r="B47" s="46"/>
      <c r="C47" s="47"/>
      <c r="D47" s="47"/>
      <c r="E47" s="145" t="str">
        <f>E9</f>
        <v>SO.02 - Oprava obálky budovy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 xml:space="preserve"> Mikulášovice dolní nádraží</v>
      </c>
      <c r="G49" s="47"/>
      <c r="H49" s="47"/>
      <c r="I49" s="146" t="s">
        <v>26</v>
      </c>
      <c r="J49" s="147" t="str">
        <f>IF(J12="","",J12)</f>
        <v>23. 3. 2018</v>
      </c>
      <c r="K49" s="51"/>
    </row>
    <row r="50" s="1" customFormat="1" ht="6.96" customHeight="1">
      <c r="B50" s="46"/>
      <c r="C50" s="47"/>
      <c r="D50" s="47"/>
      <c r="E50" s="47"/>
      <c r="F50" s="47"/>
      <c r="G50" s="47"/>
      <c r="H50" s="47"/>
      <c r="I50" s="144"/>
      <c r="J50" s="47"/>
      <c r="K50" s="51"/>
    </row>
    <row r="51" s="1" customFormat="1">
      <c r="B51" s="46"/>
      <c r="C51" s="39" t="s">
        <v>30</v>
      </c>
      <c r="D51" s="47"/>
      <c r="E51" s="47"/>
      <c r="F51" s="34" t="str">
        <f>E15</f>
        <v>SŽDC SON ÚnL</v>
      </c>
      <c r="G51" s="47"/>
      <c r="H51" s="47"/>
      <c r="I51" s="146" t="s">
        <v>37</v>
      </c>
      <c r="J51" s="44" t="str">
        <f>E21</f>
        <v xml:space="preserve"> </v>
      </c>
      <c r="K51" s="51"/>
    </row>
    <row r="52" s="1" customFormat="1" ht="14.4" customHeight="1">
      <c r="B52" s="46"/>
      <c r="C52" s="39" t="s">
        <v>35</v>
      </c>
      <c r="D52" s="47"/>
      <c r="E52" s="47"/>
      <c r="F52" s="34" t="str">
        <f>IF(E18="","",E18)</f>
        <v/>
      </c>
      <c r="G52" s="47"/>
      <c r="H52" s="47"/>
      <c r="I52" s="144"/>
      <c r="J52" s="172"/>
      <c r="K52" s="51"/>
    </row>
    <row r="53" s="1" customFormat="1" ht="10.32" customHeight="1">
      <c r="B53" s="46"/>
      <c r="C53" s="47"/>
      <c r="D53" s="47"/>
      <c r="E53" s="47"/>
      <c r="F53" s="47"/>
      <c r="G53" s="47"/>
      <c r="H53" s="47"/>
      <c r="I53" s="144"/>
      <c r="J53" s="47"/>
      <c r="K53" s="51"/>
    </row>
    <row r="54" s="1" customFormat="1" ht="29.28" customHeight="1">
      <c r="B54" s="46"/>
      <c r="C54" s="173" t="s">
        <v>102</v>
      </c>
      <c r="D54" s="160"/>
      <c r="E54" s="160"/>
      <c r="F54" s="160"/>
      <c r="G54" s="160"/>
      <c r="H54" s="160"/>
      <c r="I54" s="174"/>
      <c r="J54" s="175" t="s">
        <v>103</v>
      </c>
      <c r="K54" s="176"/>
    </row>
    <row r="55" s="1" customFormat="1" ht="10.32" customHeight="1">
      <c r="B55" s="46"/>
      <c r="C55" s="47"/>
      <c r="D55" s="47"/>
      <c r="E55" s="47"/>
      <c r="F55" s="47"/>
      <c r="G55" s="47"/>
      <c r="H55" s="47"/>
      <c r="I55" s="144"/>
      <c r="J55" s="47"/>
      <c r="K55" s="51"/>
    </row>
    <row r="56" s="1" customFormat="1" ht="29.28" customHeight="1">
      <c r="B56" s="46"/>
      <c r="C56" s="177" t="s">
        <v>104</v>
      </c>
      <c r="D56" s="47"/>
      <c r="E56" s="47"/>
      <c r="F56" s="47"/>
      <c r="G56" s="47"/>
      <c r="H56" s="47"/>
      <c r="I56" s="144"/>
      <c r="J56" s="156">
        <f>J89</f>
        <v>0</v>
      </c>
      <c r="K56" s="51"/>
      <c r="AU56" s="23" t="s">
        <v>105</v>
      </c>
    </row>
    <row r="57" s="7" customFormat="1" ht="24.96" customHeight="1">
      <c r="B57" s="178"/>
      <c r="C57" s="179"/>
      <c r="D57" s="180" t="s">
        <v>106</v>
      </c>
      <c r="E57" s="181"/>
      <c r="F57" s="181"/>
      <c r="G57" s="181"/>
      <c r="H57" s="181"/>
      <c r="I57" s="182"/>
      <c r="J57" s="183">
        <f>J90</f>
        <v>0</v>
      </c>
      <c r="K57" s="184"/>
    </row>
    <row r="58" s="8" customFormat="1" ht="19.92" customHeight="1">
      <c r="B58" s="185"/>
      <c r="C58" s="186"/>
      <c r="D58" s="187" t="s">
        <v>110</v>
      </c>
      <c r="E58" s="188"/>
      <c r="F58" s="188"/>
      <c r="G58" s="188"/>
      <c r="H58" s="188"/>
      <c r="I58" s="189"/>
      <c r="J58" s="190">
        <f>J91</f>
        <v>0</v>
      </c>
      <c r="K58" s="191"/>
    </row>
    <row r="59" s="8" customFormat="1" ht="19.92" customHeight="1">
      <c r="B59" s="185"/>
      <c r="C59" s="186"/>
      <c r="D59" s="187" t="s">
        <v>601</v>
      </c>
      <c r="E59" s="188"/>
      <c r="F59" s="188"/>
      <c r="G59" s="188"/>
      <c r="H59" s="188"/>
      <c r="I59" s="189"/>
      <c r="J59" s="190">
        <f>J129</f>
        <v>0</v>
      </c>
      <c r="K59" s="191"/>
    </row>
    <row r="60" s="8" customFormat="1" ht="19.92" customHeight="1">
      <c r="B60" s="185"/>
      <c r="C60" s="186"/>
      <c r="D60" s="187" t="s">
        <v>112</v>
      </c>
      <c r="E60" s="188"/>
      <c r="F60" s="188"/>
      <c r="G60" s="188"/>
      <c r="H60" s="188"/>
      <c r="I60" s="189"/>
      <c r="J60" s="190">
        <f>J167</f>
        <v>0</v>
      </c>
      <c r="K60" s="191"/>
    </row>
    <row r="61" s="8" customFormat="1" ht="19.92" customHeight="1">
      <c r="B61" s="185"/>
      <c r="C61" s="186"/>
      <c r="D61" s="187" t="s">
        <v>113</v>
      </c>
      <c r="E61" s="188"/>
      <c r="F61" s="188"/>
      <c r="G61" s="188"/>
      <c r="H61" s="188"/>
      <c r="I61" s="189"/>
      <c r="J61" s="190">
        <f>J177</f>
        <v>0</v>
      </c>
      <c r="K61" s="191"/>
    </row>
    <row r="62" s="7" customFormat="1" ht="24.96" customHeight="1">
      <c r="B62" s="178"/>
      <c r="C62" s="179"/>
      <c r="D62" s="180" t="s">
        <v>114</v>
      </c>
      <c r="E62" s="181"/>
      <c r="F62" s="181"/>
      <c r="G62" s="181"/>
      <c r="H62" s="181"/>
      <c r="I62" s="182"/>
      <c r="J62" s="183">
        <f>J180</f>
        <v>0</v>
      </c>
      <c r="K62" s="184"/>
    </row>
    <row r="63" s="8" customFormat="1" ht="19.92" customHeight="1">
      <c r="B63" s="185"/>
      <c r="C63" s="186"/>
      <c r="D63" s="187" t="s">
        <v>602</v>
      </c>
      <c r="E63" s="188"/>
      <c r="F63" s="188"/>
      <c r="G63" s="188"/>
      <c r="H63" s="188"/>
      <c r="I63" s="189"/>
      <c r="J63" s="190">
        <f>J181</f>
        <v>0</v>
      </c>
      <c r="K63" s="191"/>
    </row>
    <row r="64" s="8" customFormat="1" ht="19.92" customHeight="1">
      <c r="B64" s="185"/>
      <c r="C64" s="186"/>
      <c r="D64" s="187" t="s">
        <v>116</v>
      </c>
      <c r="E64" s="188"/>
      <c r="F64" s="188"/>
      <c r="G64" s="188"/>
      <c r="H64" s="188"/>
      <c r="I64" s="189"/>
      <c r="J64" s="190">
        <f>J185</f>
        <v>0</v>
      </c>
      <c r="K64" s="191"/>
    </row>
    <row r="65" s="8" customFormat="1" ht="19.92" customHeight="1">
      <c r="B65" s="185"/>
      <c r="C65" s="186"/>
      <c r="D65" s="187" t="s">
        <v>603</v>
      </c>
      <c r="E65" s="188"/>
      <c r="F65" s="188"/>
      <c r="G65" s="188"/>
      <c r="H65" s="188"/>
      <c r="I65" s="189"/>
      <c r="J65" s="190">
        <f>J202</f>
        <v>0</v>
      </c>
      <c r="K65" s="191"/>
    </row>
    <row r="66" s="8" customFormat="1" ht="19.92" customHeight="1">
      <c r="B66" s="185"/>
      <c r="C66" s="186"/>
      <c r="D66" s="187" t="s">
        <v>604</v>
      </c>
      <c r="E66" s="188"/>
      <c r="F66" s="188"/>
      <c r="G66" s="188"/>
      <c r="H66" s="188"/>
      <c r="I66" s="189"/>
      <c r="J66" s="190">
        <f>J280</f>
        <v>0</v>
      </c>
      <c r="K66" s="191"/>
    </row>
    <row r="67" s="8" customFormat="1" ht="19.92" customHeight="1">
      <c r="B67" s="185"/>
      <c r="C67" s="186"/>
      <c r="D67" s="187" t="s">
        <v>120</v>
      </c>
      <c r="E67" s="188"/>
      <c r="F67" s="188"/>
      <c r="G67" s="188"/>
      <c r="H67" s="188"/>
      <c r="I67" s="189"/>
      <c r="J67" s="190">
        <f>J299</f>
        <v>0</v>
      </c>
      <c r="K67" s="191"/>
    </row>
    <row r="68" s="8" customFormat="1" ht="19.92" customHeight="1">
      <c r="B68" s="185"/>
      <c r="C68" s="186"/>
      <c r="D68" s="187" t="s">
        <v>605</v>
      </c>
      <c r="E68" s="188"/>
      <c r="F68" s="188"/>
      <c r="G68" s="188"/>
      <c r="H68" s="188"/>
      <c r="I68" s="189"/>
      <c r="J68" s="190">
        <f>J306</f>
        <v>0</v>
      </c>
      <c r="K68" s="191"/>
    </row>
    <row r="69" s="8" customFormat="1" ht="19.92" customHeight="1">
      <c r="B69" s="185"/>
      <c r="C69" s="186"/>
      <c r="D69" s="187" t="s">
        <v>606</v>
      </c>
      <c r="E69" s="188"/>
      <c r="F69" s="188"/>
      <c r="G69" s="188"/>
      <c r="H69" s="188"/>
      <c r="I69" s="189"/>
      <c r="J69" s="190">
        <f>J309</f>
        <v>0</v>
      </c>
      <c r="K69" s="191"/>
    </row>
    <row r="70" s="1" customFormat="1" ht="21.84" customHeight="1">
      <c r="B70" s="46"/>
      <c r="C70" s="47"/>
      <c r="D70" s="47"/>
      <c r="E70" s="47"/>
      <c r="F70" s="47"/>
      <c r="G70" s="47"/>
      <c r="H70" s="47"/>
      <c r="I70" s="144"/>
      <c r="J70" s="47"/>
      <c r="K70" s="51"/>
    </row>
    <row r="71" s="1" customFormat="1" ht="6.96" customHeight="1">
      <c r="B71" s="67"/>
      <c r="C71" s="68"/>
      <c r="D71" s="68"/>
      <c r="E71" s="68"/>
      <c r="F71" s="68"/>
      <c r="G71" s="68"/>
      <c r="H71" s="68"/>
      <c r="I71" s="167"/>
      <c r="J71" s="68"/>
      <c r="K71" s="69"/>
    </row>
    <row r="75" s="1" customFormat="1" ht="6.96" customHeight="1">
      <c r="B75" s="70"/>
      <c r="C75" s="71"/>
      <c r="D75" s="71"/>
      <c r="E75" s="71"/>
      <c r="F75" s="71"/>
      <c r="G75" s="71"/>
      <c r="H75" s="71"/>
      <c r="I75" s="170"/>
      <c r="J75" s="71"/>
      <c r="K75" s="71"/>
      <c r="L75" s="72"/>
    </row>
    <row r="76" s="1" customFormat="1" ht="36.96" customHeight="1">
      <c r="B76" s="46"/>
      <c r="C76" s="73" t="s">
        <v>121</v>
      </c>
      <c r="D76" s="74"/>
      <c r="E76" s="74"/>
      <c r="F76" s="74"/>
      <c r="G76" s="74"/>
      <c r="H76" s="74"/>
      <c r="I76" s="192"/>
      <c r="J76" s="74"/>
      <c r="K76" s="74"/>
      <c r="L76" s="72"/>
    </row>
    <row r="77" s="1" customFormat="1" ht="6.96" customHeight="1">
      <c r="B77" s="46"/>
      <c r="C77" s="74"/>
      <c r="D77" s="74"/>
      <c r="E77" s="74"/>
      <c r="F77" s="74"/>
      <c r="G77" s="74"/>
      <c r="H77" s="74"/>
      <c r="I77" s="192"/>
      <c r="J77" s="74"/>
      <c r="K77" s="74"/>
      <c r="L77" s="72"/>
    </row>
    <row r="78" s="1" customFormat="1" ht="14.4" customHeight="1">
      <c r="B78" s="46"/>
      <c r="C78" s="76" t="s">
        <v>18</v>
      </c>
      <c r="D78" s="74"/>
      <c r="E78" s="74"/>
      <c r="F78" s="74"/>
      <c r="G78" s="74"/>
      <c r="H78" s="74"/>
      <c r="I78" s="192"/>
      <c r="J78" s="74"/>
      <c r="K78" s="74"/>
      <c r="L78" s="72"/>
    </row>
    <row r="79" s="1" customFormat="1" ht="16.5" customHeight="1">
      <c r="B79" s="46"/>
      <c r="C79" s="74"/>
      <c r="D79" s="74"/>
      <c r="E79" s="193" t="str">
        <f>E7</f>
        <v xml:space="preserve"> Mikulášovice ON - Oprava (střecha a obálka budovy)</v>
      </c>
      <c r="F79" s="76"/>
      <c r="G79" s="76"/>
      <c r="H79" s="76"/>
      <c r="I79" s="192"/>
      <c r="J79" s="74"/>
      <c r="K79" s="74"/>
      <c r="L79" s="72"/>
    </row>
    <row r="80" s="1" customFormat="1" ht="14.4" customHeight="1">
      <c r="B80" s="46"/>
      <c r="C80" s="76" t="s">
        <v>99</v>
      </c>
      <c r="D80" s="74"/>
      <c r="E80" s="74"/>
      <c r="F80" s="74"/>
      <c r="G80" s="74"/>
      <c r="H80" s="74"/>
      <c r="I80" s="192"/>
      <c r="J80" s="74"/>
      <c r="K80" s="74"/>
      <c r="L80" s="72"/>
    </row>
    <row r="81" s="1" customFormat="1" ht="17.25" customHeight="1">
      <c r="B81" s="46"/>
      <c r="C81" s="74"/>
      <c r="D81" s="74"/>
      <c r="E81" s="82" t="str">
        <f>E9</f>
        <v>SO.02 - Oprava obálky budovy</v>
      </c>
      <c r="F81" s="74"/>
      <c r="G81" s="74"/>
      <c r="H81" s="74"/>
      <c r="I81" s="192"/>
      <c r="J81" s="74"/>
      <c r="K81" s="74"/>
      <c r="L81" s="72"/>
    </row>
    <row r="82" s="1" customFormat="1" ht="6.96" customHeight="1">
      <c r="B82" s="46"/>
      <c r="C82" s="74"/>
      <c r="D82" s="74"/>
      <c r="E82" s="74"/>
      <c r="F82" s="74"/>
      <c r="G82" s="74"/>
      <c r="H82" s="74"/>
      <c r="I82" s="192"/>
      <c r="J82" s="74"/>
      <c r="K82" s="74"/>
      <c r="L82" s="72"/>
    </row>
    <row r="83" s="1" customFormat="1" ht="18" customHeight="1">
      <c r="B83" s="46"/>
      <c r="C83" s="76" t="s">
        <v>24</v>
      </c>
      <c r="D83" s="74"/>
      <c r="E83" s="74"/>
      <c r="F83" s="194" t="str">
        <f>F12</f>
        <v xml:space="preserve"> Mikulášovice dolní nádraží</v>
      </c>
      <c r="G83" s="74"/>
      <c r="H83" s="74"/>
      <c r="I83" s="195" t="s">
        <v>26</v>
      </c>
      <c r="J83" s="85" t="str">
        <f>IF(J12="","",J12)</f>
        <v>23. 3. 2018</v>
      </c>
      <c r="K83" s="74"/>
      <c r="L83" s="72"/>
    </row>
    <row r="84" s="1" customFormat="1" ht="6.96" customHeight="1">
      <c r="B84" s="46"/>
      <c r="C84" s="74"/>
      <c r="D84" s="74"/>
      <c r="E84" s="74"/>
      <c r="F84" s="74"/>
      <c r="G84" s="74"/>
      <c r="H84" s="74"/>
      <c r="I84" s="192"/>
      <c r="J84" s="74"/>
      <c r="K84" s="74"/>
      <c r="L84" s="72"/>
    </row>
    <row r="85" s="1" customFormat="1">
      <c r="B85" s="46"/>
      <c r="C85" s="76" t="s">
        <v>30</v>
      </c>
      <c r="D85" s="74"/>
      <c r="E85" s="74"/>
      <c r="F85" s="194" t="str">
        <f>E15</f>
        <v>SŽDC SON ÚnL</v>
      </c>
      <c r="G85" s="74"/>
      <c r="H85" s="74"/>
      <c r="I85" s="195" t="s">
        <v>37</v>
      </c>
      <c r="J85" s="194" t="str">
        <f>E21</f>
        <v xml:space="preserve"> </v>
      </c>
      <c r="K85" s="74"/>
      <c r="L85" s="72"/>
    </row>
    <row r="86" s="1" customFormat="1" ht="14.4" customHeight="1">
      <c r="B86" s="46"/>
      <c r="C86" s="76" t="s">
        <v>35</v>
      </c>
      <c r="D86" s="74"/>
      <c r="E86" s="74"/>
      <c r="F86" s="194" t="str">
        <f>IF(E18="","",E18)</f>
        <v/>
      </c>
      <c r="G86" s="74"/>
      <c r="H86" s="74"/>
      <c r="I86" s="192"/>
      <c r="J86" s="74"/>
      <c r="K86" s="74"/>
      <c r="L86" s="72"/>
    </row>
    <row r="87" s="1" customFormat="1" ht="10.32" customHeight="1">
      <c r="B87" s="46"/>
      <c r="C87" s="74"/>
      <c r="D87" s="74"/>
      <c r="E87" s="74"/>
      <c r="F87" s="74"/>
      <c r="G87" s="74"/>
      <c r="H87" s="74"/>
      <c r="I87" s="192"/>
      <c r="J87" s="74"/>
      <c r="K87" s="74"/>
      <c r="L87" s="72"/>
    </row>
    <row r="88" s="9" customFormat="1" ht="29.28" customHeight="1">
      <c r="B88" s="196"/>
      <c r="C88" s="197" t="s">
        <v>122</v>
      </c>
      <c r="D88" s="198" t="s">
        <v>61</v>
      </c>
      <c r="E88" s="198" t="s">
        <v>57</v>
      </c>
      <c r="F88" s="198" t="s">
        <v>123</v>
      </c>
      <c r="G88" s="198" t="s">
        <v>124</v>
      </c>
      <c r="H88" s="198" t="s">
        <v>125</v>
      </c>
      <c r="I88" s="199" t="s">
        <v>126</v>
      </c>
      <c r="J88" s="198" t="s">
        <v>103</v>
      </c>
      <c r="K88" s="200" t="s">
        <v>127</v>
      </c>
      <c r="L88" s="201"/>
      <c r="M88" s="102" t="s">
        <v>128</v>
      </c>
      <c r="N88" s="103" t="s">
        <v>46</v>
      </c>
      <c r="O88" s="103" t="s">
        <v>129</v>
      </c>
      <c r="P88" s="103" t="s">
        <v>130</v>
      </c>
      <c r="Q88" s="103" t="s">
        <v>131</v>
      </c>
      <c r="R88" s="103" t="s">
        <v>132</v>
      </c>
      <c r="S88" s="103" t="s">
        <v>133</v>
      </c>
      <c r="T88" s="104" t="s">
        <v>134</v>
      </c>
    </row>
    <row r="89" s="1" customFormat="1" ht="29.28" customHeight="1">
      <c r="B89" s="46"/>
      <c r="C89" s="108" t="s">
        <v>104</v>
      </c>
      <c r="D89" s="74"/>
      <c r="E89" s="74"/>
      <c r="F89" s="74"/>
      <c r="G89" s="74"/>
      <c r="H89" s="74"/>
      <c r="I89" s="192"/>
      <c r="J89" s="202">
        <f>BK89</f>
        <v>0</v>
      </c>
      <c r="K89" s="74"/>
      <c r="L89" s="72"/>
      <c r="M89" s="105"/>
      <c r="N89" s="106"/>
      <c r="O89" s="106"/>
      <c r="P89" s="203">
        <f>P90+P180</f>
        <v>0</v>
      </c>
      <c r="Q89" s="106"/>
      <c r="R89" s="203">
        <f>R90+R180</f>
        <v>12.125037920319999</v>
      </c>
      <c r="S89" s="106"/>
      <c r="T89" s="204">
        <f>T90+T180</f>
        <v>6.8524553999999993</v>
      </c>
      <c r="AT89" s="23" t="s">
        <v>75</v>
      </c>
      <c r="AU89" s="23" t="s">
        <v>105</v>
      </c>
      <c r="BK89" s="205">
        <f>BK90+BK180</f>
        <v>0</v>
      </c>
    </row>
    <row r="90" s="10" customFormat="1" ht="37.44" customHeight="1">
      <c r="B90" s="206"/>
      <c r="C90" s="207"/>
      <c r="D90" s="208" t="s">
        <v>75</v>
      </c>
      <c r="E90" s="209" t="s">
        <v>135</v>
      </c>
      <c r="F90" s="209" t="s">
        <v>136</v>
      </c>
      <c r="G90" s="207"/>
      <c r="H90" s="207"/>
      <c r="I90" s="210"/>
      <c r="J90" s="211">
        <f>BK90</f>
        <v>0</v>
      </c>
      <c r="K90" s="207"/>
      <c r="L90" s="212"/>
      <c r="M90" s="213"/>
      <c r="N90" s="214"/>
      <c r="O90" s="214"/>
      <c r="P90" s="215">
        <f>P91+P129+P167+P177</f>
        <v>0</v>
      </c>
      <c r="Q90" s="214"/>
      <c r="R90" s="215">
        <f>R91+R129+R167+R177</f>
        <v>7.4964150799999993</v>
      </c>
      <c r="S90" s="214"/>
      <c r="T90" s="216">
        <f>T91+T129+T167+T177</f>
        <v>6.0716019999999995</v>
      </c>
      <c r="AR90" s="217" t="s">
        <v>84</v>
      </c>
      <c r="AT90" s="218" t="s">
        <v>75</v>
      </c>
      <c r="AU90" s="218" t="s">
        <v>76</v>
      </c>
      <c r="AY90" s="217" t="s">
        <v>137</v>
      </c>
      <c r="BK90" s="219">
        <f>BK91+BK129+BK167+BK177</f>
        <v>0</v>
      </c>
    </row>
    <row r="91" s="10" customFormat="1" ht="19.92" customHeight="1">
      <c r="B91" s="206"/>
      <c r="C91" s="207"/>
      <c r="D91" s="208" t="s">
        <v>75</v>
      </c>
      <c r="E91" s="220" t="s">
        <v>177</v>
      </c>
      <c r="F91" s="220" t="s">
        <v>183</v>
      </c>
      <c r="G91" s="207"/>
      <c r="H91" s="207"/>
      <c r="I91" s="210"/>
      <c r="J91" s="221">
        <f>BK91</f>
        <v>0</v>
      </c>
      <c r="K91" s="207"/>
      <c r="L91" s="212"/>
      <c r="M91" s="213"/>
      <c r="N91" s="214"/>
      <c r="O91" s="214"/>
      <c r="P91" s="215">
        <f>SUM(P92:P128)</f>
        <v>0</v>
      </c>
      <c r="Q91" s="214"/>
      <c r="R91" s="215">
        <f>SUM(R92:R128)</f>
        <v>7.4792967999999993</v>
      </c>
      <c r="S91" s="214"/>
      <c r="T91" s="216">
        <f>SUM(T92:T128)</f>
        <v>0</v>
      </c>
      <c r="AR91" s="217" t="s">
        <v>84</v>
      </c>
      <c r="AT91" s="218" t="s">
        <v>75</v>
      </c>
      <c r="AU91" s="218" t="s">
        <v>84</v>
      </c>
      <c r="AY91" s="217" t="s">
        <v>137</v>
      </c>
      <c r="BK91" s="219">
        <f>SUM(BK92:BK128)</f>
        <v>0</v>
      </c>
    </row>
    <row r="92" s="1" customFormat="1" ht="16.5" customHeight="1">
      <c r="B92" s="46"/>
      <c r="C92" s="222" t="s">
        <v>84</v>
      </c>
      <c r="D92" s="222" t="s">
        <v>139</v>
      </c>
      <c r="E92" s="223" t="s">
        <v>607</v>
      </c>
      <c r="F92" s="224" t="s">
        <v>608</v>
      </c>
      <c r="G92" s="225" t="s">
        <v>142</v>
      </c>
      <c r="H92" s="226">
        <v>91.359999999999999</v>
      </c>
      <c r="I92" s="227"/>
      <c r="J92" s="228">
        <f>ROUND(I92*H92,2)</f>
        <v>0</v>
      </c>
      <c r="K92" s="224" t="s">
        <v>143</v>
      </c>
      <c r="L92" s="72"/>
      <c r="M92" s="229" t="s">
        <v>23</v>
      </c>
      <c r="N92" s="230" t="s">
        <v>47</v>
      </c>
      <c r="O92" s="47"/>
      <c r="P92" s="231">
        <f>O92*H92</f>
        <v>0</v>
      </c>
      <c r="Q92" s="231">
        <v>0.033579999999999999</v>
      </c>
      <c r="R92" s="231">
        <f>Q92*H92</f>
        <v>3.0678687999999998</v>
      </c>
      <c r="S92" s="231">
        <v>0</v>
      </c>
      <c r="T92" s="232">
        <f>S92*H92</f>
        <v>0</v>
      </c>
      <c r="AR92" s="23" t="s">
        <v>144</v>
      </c>
      <c r="AT92" s="23" t="s">
        <v>139</v>
      </c>
      <c r="AU92" s="23" t="s">
        <v>86</v>
      </c>
      <c r="AY92" s="23" t="s">
        <v>137</v>
      </c>
      <c r="BE92" s="233">
        <f>IF(N92="základní",J92,0)</f>
        <v>0</v>
      </c>
      <c r="BF92" s="233">
        <f>IF(N92="snížená",J92,0)</f>
        <v>0</v>
      </c>
      <c r="BG92" s="233">
        <f>IF(N92="zákl. přenesená",J92,0)</f>
        <v>0</v>
      </c>
      <c r="BH92" s="233">
        <f>IF(N92="sníž. přenesená",J92,0)</f>
        <v>0</v>
      </c>
      <c r="BI92" s="233">
        <f>IF(N92="nulová",J92,0)</f>
        <v>0</v>
      </c>
      <c r="BJ92" s="23" t="s">
        <v>84</v>
      </c>
      <c r="BK92" s="233">
        <f>ROUND(I92*H92,2)</f>
        <v>0</v>
      </c>
      <c r="BL92" s="23" t="s">
        <v>144</v>
      </c>
      <c r="BM92" s="23" t="s">
        <v>609</v>
      </c>
    </row>
    <row r="93" s="1" customFormat="1">
      <c r="B93" s="46"/>
      <c r="C93" s="74"/>
      <c r="D93" s="234" t="s">
        <v>146</v>
      </c>
      <c r="E93" s="74"/>
      <c r="F93" s="235" t="s">
        <v>610</v>
      </c>
      <c r="G93" s="74"/>
      <c r="H93" s="74"/>
      <c r="I93" s="192"/>
      <c r="J93" s="74"/>
      <c r="K93" s="74"/>
      <c r="L93" s="72"/>
      <c r="M93" s="236"/>
      <c r="N93" s="47"/>
      <c r="O93" s="47"/>
      <c r="P93" s="47"/>
      <c r="Q93" s="47"/>
      <c r="R93" s="47"/>
      <c r="S93" s="47"/>
      <c r="T93" s="95"/>
      <c r="AT93" s="23" t="s">
        <v>146</v>
      </c>
      <c r="AU93" s="23" t="s">
        <v>86</v>
      </c>
    </row>
    <row r="94" s="11" customFormat="1">
      <c r="B94" s="237"/>
      <c r="C94" s="238"/>
      <c r="D94" s="234" t="s">
        <v>148</v>
      </c>
      <c r="E94" s="239" t="s">
        <v>23</v>
      </c>
      <c r="F94" s="240" t="s">
        <v>611</v>
      </c>
      <c r="G94" s="238"/>
      <c r="H94" s="239" t="s">
        <v>23</v>
      </c>
      <c r="I94" s="241"/>
      <c r="J94" s="238"/>
      <c r="K94" s="238"/>
      <c r="L94" s="242"/>
      <c r="M94" s="243"/>
      <c r="N94" s="244"/>
      <c r="O94" s="244"/>
      <c r="P94" s="244"/>
      <c r="Q94" s="244"/>
      <c r="R94" s="244"/>
      <c r="S94" s="244"/>
      <c r="T94" s="245"/>
      <c r="AT94" s="246" t="s">
        <v>148</v>
      </c>
      <c r="AU94" s="246" t="s">
        <v>86</v>
      </c>
      <c r="AV94" s="11" t="s">
        <v>84</v>
      </c>
      <c r="AW94" s="11" t="s">
        <v>39</v>
      </c>
      <c r="AX94" s="11" t="s">
        <v>76</v>
      </c>
      <c r="AY94" s="246" t="s">
        <v>137</v>
      </c>
    </row>
    <row r="95" s="12" customFormat="1">
      <c r="B95" s="247"/>
      <c r="C95" s="248"/>
      <c r="D95" s="234" t="s">
        <v>148</v>
      </c>
      <c r="E95" s="249" t="s">
        <v>23</v>
      </c>
      <c r="F95" s="250" t="s">
        <v>612</v>
      </c>
      <c r="G95" s="248"/>
      <c r="H95" s="251">
        <v>91.359999999999999</v>
      </c>
      <c r="I95" s="252"/>
      <c r="J95" s="248"/>
      <c r="K95" s="248"/>
      <c r="L95" s="253"/>
      <c r="M95" s="254"/>
      <c r="N95" s="255"/>
      <c r="O95" s="255"/>
      <c r="P95" s="255"/>
      <c r="Q95" s="255"/>
      <c r="R95" s="255"/>
      <c r="S95" s="255"/>
      <c r="T95" s="256"/>
      <c r="AT95" s="257" t="s">
        <v>148</v>
      </c>
      <c r="AU95" s="257" t="s">
        <v>86</v>
      </c>
      <c r="AV95" s="12" t="s">
        <v>86</v>
      </c>
      <c r="AW95" s="12" t="s">
        <v>39</v>
      </c>
      <c r="AX95" s="12" t="s">
        <v>76</v>
      </c>
      <c r="AY95" s="257" t="s">
        <v>137</v>
      </c>
    </row>
    <row r="96" s="1" customFormat="1" ht="38.25" customHeight="1">
      <c r="B96" s="46"/>
      <c r="C96" s="222" t="s">
        <v>86</v>
      </c>
      <c r="D96" s="222" t="s">
        <v>139</v>
      </c>
      <c r="E96" s="223" t="s">
        <v>613</v>
      </c>
      <c r="F96" s="224" t="s">
        <v>614</v>
      </c>
      <c r="G96" s="225" t="s">
        <v>142</v>
      </c>
      <c r="H96" s="226">
        <v>53</v>
      </c>
      <c r="I96" s="227"/>
      <c r="J96" s="228">
        <f>ROUND(I96*H96,2)</f>
        <v>0</v>
      </c>
      <c r="K96" s="224" t="s">
        <v>143</v>
      </c>
      <c r="L96" s="72"/>
      <c r="M96" s="229" t="s">
        <v>23</v>
      </c>
      <c r="N96" s="230" t="s">
        <v>47</v>
      </c>
      <c r="O96" s="47"/>
      <c r="P96" s="231">
        <f>O96*H96</f>
        <v>0</v>
      </c>
      <c r="Q96" s="231">
        <v>0.028400000000000002</v>
      </c>
      <c r="R96" s="231">
        <f>Q96*H96</f>
        <v>1.5052000000000001</v>
      </c>
      <c r="S96" s="231">
        <v>0</v>
      </c>
      <c r="T96" s="232">
        <f>S96*H96</f>
        <v>0</v>
      </c>
      <c r="AR96" s="23" t="s">
        <v>144</v>
      </c>
      <c r="AT96" s="23" t="s">
        <v>139</v>
      </c>
      <c r="AU96" s="23" t="s">
        <v>86</v>
      </c>
      <c r="AY96" s="23" t="s">
        <v>137</v>
      </c>
      <c r="BE96" s="233">
        <f>IF(N96="základní",J96,0)</f>
        <v>0</v>
      </c>
      <c r="BF96" s="233">
        <f>IF(N96="snížená",J96,0)</f>
        <v>0</v>
      </c>
      <c r="BG96" s="233">
        <f>IF(N96="zákl. přenesená",J96,0)</f>
        <v>0</v>
      </c>
      <c r="BH96" s="233">
        <f>IF(N96="sníž. přenesená",J96,0)</f>
        <v>0</v>
      </c>
      <c r="BI96" s="233">
        <f>IF(N96="nulová",J96,0)</f>
        <v>0</v>
      </c>
      <c r="BJ96" s="23" t="s">
        <v>84</v>
      </c>
      <c r="BK96" s="233">
        <f>ROUND(I96*H96,2)</f>
        <v>0</v>
      </c>
      <c r="BL96" s="23" t="s">
        <v>144</v>
      </c>
      <c r="BM96" s="23" t="s">
        <v>615</v>
      </c>
    </row>
    <row r="97" s="1" customFormat="1">
      <c r="B97" s="46"/>
      <c r="C97" s="74"/>
      <c r="D97" s="234" t="s">
        <v>146</v>
      </c>
      <c r="E97" s="74"/>
      <c r="F97" s="235" t="s">
        <v>616</v>
      </c>
      <c r="G97" s="74"/>
      <c r="H97" s="74"/>
      <c r="I97" s="192"/>
      <c r="J97" s="74"/>
      <c r="K97" s="74"/>
      <c r="L97" s="72"/>
      <c r="M97" s="236"/>
      <c r="N97" s="47"/>
      <c r="O97" s="47"/>
      <c r="P97" s="47"/>
      <c r="Q97" s="47"/>
      <c r="R97" s="47"/>
      <c r="S97" s="47"/>
      <c r="T97" s="95"/>
      <c r="AT97" s="23" t="s">
        <v>146</v>
      </c>
      <c r="AU97" s="23" t="s">
        <v>86</v>
      </c>
    </row>
    <row r="98" s="1" customFormat="1" ht="16.5" customHeight="1">
      <c r="B98" s="46"/>
      <c r="C98" s="222" t="s">
        <v>158</v>
      </c>
      <c r="D98" s="222" t="s">
        <v>139</v>
      </c>
      <c r="E98" s="223" t="s">
        <v>617</v>
      </c>
      <c r="F98" s="224" t="s">
        <v>618</v>
      </c>
      <c r="G98" s="225" t="s">
        <v>223</v>
      </c>
      <c r="H98" s="226">
        <v>479.19999999999999</v>
      </c>
      <c r="I98" s="227"/>
      <c r="J98" s="228">
        <f>ROUND(I98*H98,2)</f>
        <v>0</v>
      </c>
      <c r="K98" s="224" t="s">
        <v>143</v>
      </c>
      <c r="L98" s="72"/>
      <c r="M98" s="229" t="s">
        <v>23</v>
      </c>
      <c r="N98" s="230" t="s">
        <v>47</v>
      </c>
      <c r="O98" s="47"/>
      <c r="P98" s="231">
        <f>O98*H98</f>
        <v>0</v>
      </c>
      <c r="Q98" s="231">
        <v>0.0015</v>
      </c>
      <c r="R98" s="231">
        <f>Q98*H98</f>
        <v>0.71879999999999999</v>
      </c>
      <c r="S98" s="231">
        <v>0</v>
      </c>
      <c r="T98" s="232">
        <f>S98*H98</f>
        <v>0</v>
      </c>
      <c r="AR98" s="23" t="s">
        <v>144</v>
      </c>
      <c r="AT98" s="23" t="s">
        <v>139</v>
      </c>
      <c r="AU98" s="23" t="s">
        <v>86</v>
      </c>
      <c r="AY98" s="23" t="s">
        <v>137</v>
      </c>
      <c r="BE98" s="233">
        <f>IF(N98="základní",J98,0)</f>
        <v>0</v>
      </c>
      <c r="BF98" s="233">
        <f>IF(N98="snížená",J98,0)</f>
        <v>0</v>
      </c>
      <c r="BG98" s="233">
        <f>IF(N98="zákl. přenesená",J98,0)</f>
        <v>0</v>
      </c>
      <c r="BH98" s="233">
        <f>IF(N98="sníž. přenesená",J98,0)</f>
        <v>0</v>
      </c>
      <c r="BI98" s="233">
        <f>IF(N98="nulová",J98,0)</f>
        <v>0</v>
      </c>
      <c r="BJ98" s="23" t="s">
        <v>84</v>
      </c>
      <c r="BK98" s="233">
        <f>ROUND(I98*H98,2)</f>
        <v>0</v>
      </c>
      <c r="BL98" s="23" t="s">
        <v>144</v>
      </c>
      <c r="BM98" s="23" t="s">
        <v>619</v>
      </c>
    </row>
    <row r="99" s="1" customFormat="1">
      <c r="B99" s="46"/>
      <c r="C99" s="74"/>
      <c r="D99" s="234" t="s">
        <v>146</v>
      </c>
      <c r="E99" s="74"/>
      <c r="F99" s="235" t="s">
        <v>620</v>
      </c>
      <c r="G99" s="74"/>
      <c r="H99" s="74"/>
      <c r="I99" s="192"/>
      <c r="J99" s="74"/>
      <c r="K99" s="74"/>
      <c r="L99" s="72"/>
      <c r="M99" s="236"/>
      <c r="N99" s="47"/>
      <c r="O99" s="47"/>
      <c r="P99" s="47"/>
      <c r="Q99" s="47"/>
      <c r="R99" s="47"/>
      <c r="S99" s="47"/>
      <c r="T99" s="95"/>
      <c r="AT99" s="23" t="s">
        <v>146</v>
      </c>
      <c r="AU99" s="23" t="s">
        <v>86</v>
      </c>
    </row>
    <row r="100" s="1" customFormat="1">
      <c r="B100" s="46"/>
      <c r="C100" s="74"/>
      <c r="D100" s="234" t="s">
        <v>359</v>
      </c>
      <c r="E100" s="74"/>
      <c r="F100" s="235" t="s">
        <v>621</v>
      </c>
      <c r="G100" s="74"/>
      <c r="H100" s="74"/>
      <c r="I100" s="192"/>
      <c r="J100" s="74"/>
      <c r="K100" s="74"/>
      <c r="L100" s="72"/>
      <c r="M100" s="236"/>
      <c r="N100" s="47"/>
      <c r="O100" s="47"/>
      <c r="P100" s="47"/>
      <c r="Q100" s="47"/>
      <c r="R100" s="47"/>
      <c r="S100" s="47"/>
      <c r="T100" s="95"/>
      <c r="AT100" s="23" t="s">
        <v>359</v>
      </c>
      <c r="AU100" s="23" t="s">
        <v>86</v>
      </c>
    </row>
    <row r="101" s="11" customFormat="1">
      <c r="B101" s="237"/>
      <c r="C101" s="238"/>
      <c r="D101" s="234" t="s">
        <v>148</v>
      </c>
      <c r="E101" s="239" t="s">
        <v>23</v>
      </c>
      <c r="F101" s="240" t="s">
        <v>622</v>
      </c>
      <c r="G101" s="238"/>
      <c r="H101" s="239" t="s">
        <v>23</v>
      </c>
      <c r="I101" s="241"/>
      <c r="J101" s="238"/>
      <c r="K101" s="238"/>
      <c r="L101" s="242"/>
      <c r="M101" s="243"/>
      <c r="N101" s="244"/>
      <c r="O101" s="244"/>
      <c r="P101" s="244"/>
      <c r="Q101" s="244"/>
      <c r="R101" s="244"/>
      <c r="S101" s="244"/>
      <c r="T101" s="245"/>
      <c r="AT101" s="246" t="s">
        <v>148</v>
      </c>
      <c r="AU101" s="246" t="s">
        <v>86</v>
      </c>
      <c r="AV101" s="11" t="s">
        <v>84</v>
      </c>
      <c r="AW101" s="11" t="s">
        <v>39</v>
      </c>
      <c r="AX101" s="11" t="s">
        <v>76</v>
      </c>
      <c r="AY101" s="246" t="s">
        <v>137</v>
      </c>
    </row>
    <row r="102" s="12" customFormat="1">
      <c r="B102" s="247"/>
      <c r="C102" s="248"/>
      <c r="D102" s="234" t="s">
        <v>148</v>
      </c>
      <c r="E102" s="249" t="s">
        <v>23</v>
      </c>
      <c r="F102" s="250" t="s">
        <v>623</v>
      </c>
      <c r="G102" s="248"/>
      <c r="H102" s="251">
        <v>14.699999999999999</v>
      </c>
      <c r="I102" s="252"/>
      <c r="J102" s="248"/>
      <c r="K102" s="248"/>
      <c r="L102" s="253"/>
      <c r="M102" s="254"/>
      <c r="N102" s="255"/>
      <c r="O102" s="255"/>
      <c r="P102" s="255"/>
      <c r="Q102" s="255"/>
      <c r="R102" s="255"/>
      <c r="S102" s="255"/>
      <c r="T102" s="256"/>
      <c r="AT102" s="257" t="s">
        <v>148</v>
      </c>
      <c r="AU102" s="257" t="s">
        <v>86</v>
      </c>
      <c r="AV102" s="12" t="s">
        <v>86</v>
      </c>
      <c r="AW102" s="12" t="s">
        <v>39</v>
      </c>
      <c r="AX102" s="12" t="s">
        <v>76</v>
      </c>
      <c r="AY102" s="257" t="s">
        <v>137</v>
      </c>
    </row>
    <row r="103" s="12" customFormat="1">
      <c r="B103" s="247"/>
      <c r="C103" s="248"/>
      <c r="D103" s="234" t="s">
        <v>148</v>
      </c>
      <c r="E103" s="249" t="s">
        <v>23</v>
      </c>
      <c r="F103" s="250" t="s">
        <v>624</v>
      </c>
      <c r="G103" s="248"/>
      <c r="H103" s="251">
        <v>16</v>
      </c>
      <c r="I103" s="252"/>
      <c r="J103" s="248"/>
      <c r="K103" s="248"/>
      <c r="L103" s="253"/>
      <c r="M103" s="254"/>
      <c r="N103" s="255"/>
      <c r="O103" s="255"/>
      <c r="P103" s="255"/>
      <c r="Q103" s="255"/>
      <c r="R103" s="255"/>
      <c r="S103" s="255"/>
      <c r="T103" s="256"/>
      <c r="AT103" s="257" t="s">
        <v>148</v>
      </c>
      <c r="AU103" s="257" t="s">
        <v>86</v>
      </c>
      <c r="AV103" s="12" t="s">
        <v>86</v>
      </c>
      <c r="AW103" s="12" t="s">
        <v>39</v>
      </c>
      <c r="AX103" s="12" t="s">
        <v>76</v>
      </c>
      <c r="AY103" s="257" t="s">
        <v>137</v>
      </c>
    </row>
    <row r="104" s="12" customFormat="1">
      <c r="B104" s="247"/>
      <c r="C104" s="248"/>
      <c r="D104" s="234" t="s">
        <v>148</v>
      </c>
      <c r="E104" s="249" t="s">
        <v>23</v>
      </c>
      <c r="F104" s="250" t="s">
        <v>625</v>
      </c>
      <c r="G104" s="248"/>
      <c r="H104" s="251">
        <v>5.5999999999999996</v>
      </c>
      <c r="I104" s="252"/>
      <c r="J104" s="248"/>
      <c r="K104" s="248"/>
      <c r="L104" s="253"/>
      <c r="M104" s="254"/>
      <c r="N104" s="255"/>
      <c r="O104" s="255"/>
      <c r="P104" s="255"/>
      <c r="Q104" s="255"/>
      <c r="R104" s="255"/>
      <c r="S104" s="255"/>
      <c r="T104" s="256"/>
      <c r="AT104" s="257" t="s">
        <v>148</v>
      </c>
      <c r="AU104" s="257" t="s">
        <v>86</v>
      </c>
      <c r="AV104" s="12" t="s">
        <v>86</v>
      </c>
      <c r="AW104" s="12" t="s">
        <v>39</v>
      </c>
      <c r="AX104" s="12" t="s">
        <v>76</v>
      </c>
      <c r="AY104" s="257" t="s">
        <v>137</v>
      </c>
    </row>
    <row r="105" s="12" customFormat="1">
      <c r="B105" s="247"/>
      <c r="C105" s="248"/>
      <c r="D105" s="234" t="s">
        <v>148</v>
      </c>
      <c r="E105" s="249" t="s">
        <v>23</v>
      </c>
      <c r="F105" s="250" t="s">
        <v>626</v>
      </c>
      <c r="G105" s="248"/>
      <c r="H105" s="251">
        <v>5.5999999999999996</v>
      </c>
      <c r="I105" s="252"/>
      <c r="J105" s="248"/>
      <c r="K105" s="248"/>
      <c r="L105" s="253"/>
      <c r="M105" s="254"/>
      <c r="N105" s="255"/>
      <c r="O105" s="255"/>
      <c r="P105" s="255"/>
      <c r="Q105" s="255"/>
      <c r="R105" s="255"/>
      <c r="S105" s="255"/>
      <c r="T105" s="256"/>
      <c r="AT105" s="257" t="s">
        <v>148</v>
      </c>
      <c r="AU105" s="257" t="s">
        <v>86</v>
      </c>
      <c r="AV105" s="12" t="s">
        <v>86</v>
      </c>
      <c r="AW105" s="12" t="s">
        <v>39</v>
      </c>
      <c r="AX105" s="12" t="s">
        <v>76</v>
      </c>
      <c r="AY105" s="257" t="s">
        <v>137</v>
      </c>
    </row>
    <row r="106" s="12" customFormat="1">
      <c r="B106" s="247"/>
      <c r="C106" s="248"/>
      <c r="D106" s="234" t="s">
        <v>148</v>
      </c>
      <c r="E106" s="249" t="s">
        <v>23</v>
      </c>
      <c r="F106" s="250" t="s">
        <v>627</v>
      </c>
      <c r="G106" s="248"/>
      <c r="H106" s="251">
        <v>4.8799999999999999</v>
      </c>
      <c r="I106" s="252"/>
      <c r="J106" s="248"/>
      <c r="K106" s="248"/>
      <c r="L106" s="253"/>
      <c r="M106" s="254"/>
      <c r="N106" s="255"/>
      <c r="O106" s="255"/>
      <c r="P106" s="255"/>
      <c r="Q106" s="255"/>
      <c r="R106" s="255"/>
      <c r="S106" s="255"/>
      <c r="T106" s="256"/>
      <c r="AT106" s="257" t="s">
        <v>148</v>
      </c>
      <c r="AU106" s="257" t="s">
        <v>86</v>
      </c>
      <c r="AV106" s="12" t="s">
        <v>86</v>
      </c>
      <c r="AW106" s="12" t="s">
        <v>39</v>
      </c>
      <c r="AX106" s="12" t="s">
        <v>76</v>
      </c>
      <c r="AY106" s="257" t="s">
        <v>137</v>
      </c>
    </row>
    <row r="107" s="12" customFormat="1">
      <c r="B107" s="247"/>
      <c r="C107" s="248"/>
      <c r="D107" s="234" t="s">
        <v>148</v>
      </c>
      <c r="E107" s="249" t="s">
        <v>23</v>
      </c>
      <c r="F107" s="250" t="s">
        <v>628</v>
      </c>
      <c r="G107" s="248"/>
      <c r="H107" s="251">
        <v>5.7999999999999998</v>
      </c>
      <c r="I107" s="252"/>
      <c r="J107" s="248"/>
      <c r="K107" s="248"/>
      <c r="L107" s="253"/>
      <c r="M107" s="254"/>
      <c r="N107" s="255"/>
      <c r="O107" s="255"/>
      <c r="P107" s="255"/>
      <c r="Q107" s="255"/>
      <c r="R107" s="255"/>
      <c r="S107" s="255"/>
      <c r="T107" s="256"/>
      <c r="AT107" s="257" t="s">
        <v>148</v>
      </c>
      <c r="AU107" s="257" t="s">
        <v>86</v>
      </c>
      <c r="AV107" s="12" t="s">
        <v>86</v>
      </c>
      <c r="AW107" s="12" t="s">
        <v>39</v>
      </c>
      <c r="AX107" s="12" t="s">
        <v>76</v>
      </c>
      <c r="AY107" s="257" t="s">
        <v>137</v>
      </c>
    </row>
    <row r="108" s="12" customFormat="1">
      <c r="B108" s="247"/>
      <c r="C108" s="248"/>
      <c r="D108" s="234" t="s">
        <v>148</v>
      </c>
      <c r="E108" s="249" t="s">
        <v>23</v>
      </c>
      <c r="F108" s="250" t="s">
        <v>629</v>
      </c>
      <c r="G108" s="248"/>
      <c r="H108" s="251">
        <v>66</v>
      </c>
      <c r="I108" s="252"/>
      <c r="J108" s="248"/>
      <c r="K108" s="248"/>
      <c r="L108" s="253"/>
      <c r="M108" s="254"/>
      <c r="N108" s="255"/>
      <c r="O108" s="255"/>
      <c r="P108" s="255"/>
      <c r="Q108" s="255"/>
      <c r="R108" s="255"/>
      <c r="S108" s="255"/>
      <c r="T108" s="256"/>
      <c r="AT108" s="257" t="s">
        <v>148</v>
      </c>
      <c r="AU108" s="257" t="s">
        <v>86</v>
      </c>
      <c r="AV108" s="12" t="s">
        <v>86</v>
      </c>
      <c r="AW108" s="12" t="s">
        <v>39</v>
      </c>
      <c r="AX108" s="12" t="s">
        <v>76</v>
      </c>
      <c r="AY108" s="257" t="s">
        <v>137</v>
      </c>
    </row>
    <row r="109" s="12" customFormat="1">
      <c r="B109" s="247"/>
      <c r="C109" s="248"/>
      <c r="D109" s="234" t="s">
        <v>148</v>
      </c>
      <c r="E109" s="249" t="s">
        <v>23</v>
      </c>
      <c r="F109" s="250" t="s">
        <v>630</v>
      </c>
      <c r="G109" s="248"/>
      <c r="H109" s="251">
        <v>13.4</v>
      </c>
      <c r="I109" s="252"/>
      <c r="J109" s="248"/>
      <c r="K109" s="248"/>
      <c r="L109" s="253"/>
      <c r="M109" s="254"/>
      <c r="N109" s="255"/>
      <c r="O109" s="255"/>
      <c r="P109" s="255"/>
      <c r="Q109" s="255"/>
      <c r="R109" s="255"/>
      <c r="S109" s="255"/>
      <c r="T109" s="256"/>
      <c r="AT109" s="257" t="s">
        <v>148</v>
      </c>
      <c r="AU109" s="257" t="s">
        <v>86</v>
      </c>
      <c r="AV109" s="12" t="s">
        <v>86</v>
      </c>
      <c r="AW109" s="12" t="s">
        <v>39</v>
      </c>
      <c r="AX109" s="12" t="s">
        <v>76</v>
      </c>
      <c r="AY109" s="257" t="s">
        <v>137</v>
      </c>
    </row>
    <row r="110" s="12" customFormat="1">
      <c r="B110" s="247"/>
      <c r="C110" s="248"/>
      <c r="D110" s="234" t="s">
        <v>148</v>
      </c>
      <c r="E110" s="249" t="s">
        <v>23</v>
      </c>
      <c r="F110" s="250" t="s">
        <v>631</v>
      </c>
      <c r="G110" s="248"/>
      <c r="H110" s="251">
        <v>14</v>
      </c>
      <c r="I110" s="252"/>
      <c r="J110" s="248"/>
      <c r="K110" s="248"/>
      <c r="L110" s="253"/>
      <c r="M110" s="254"/>
      <c r="N110" s="255"/>
      <c r="O110" s="255"/>
      <c r="P110" s="255"/>
      <c r="Q110" s="255"/>
      <c r="R110" s="255"/>
      <c r="S110" s="255"/>
      <c r="T110" s="256"/>
      <c r="AT110" s="257" t="s">
        <v>148</v>
      </c>
      <c r="AU110" s="257" t="s">
        <v>86</v>
      </c>
      <c r="AV110" s="12" t="s">
        <v>86</v>
      </c>
      <c r="AW110" s="12" t="s">
        <v>39</v>
      </c>
      <c r="AX110" s="12" t="s">
        <v>76</v>
      </c>
      <c r="AY110" s="257" t="s">
        <v>137</v>
      </c>
    </row>
    <row r="111" s="12" customFormat="1">
      <c r="B111" s="247"/>
      <c r="C111" s="248"/>
      <c r="D111" s="234" t="s">
        <v>148</v>
      </c>
      <c r="E111" s="249" t="s">
        <v>23</v>
      </c>
      <c r="F111" s="250" t="s">
        <v>632</v>
      </c>
      <c r="G111" s="248"/>
      <c r="H111" s="251">
        <v>7</v>
      </c>
      <c r="I111" s="252"/>
      <c r="J111" s="248"/>
      <c r="K111" s="248"/>
      <c r="L111" s="253"/>
      <c r="M111" s="254"/>
      <c r="N111" s="255"/>
      <c r="O111" s="255"/>
      <c r="P111" s="255"/>
      <c r="Q111" s="255"/>
      <c r="R111" s="255"/>
      <c r="S111" s="255"/>
      <c r="T111" s="256"/>
      <c r="AT111" s="257" t="s">
        <v>148</v>
      </c>
      <c r="AU111" s="257" t="s">
        <v>86</v>
      </c>
      <c r="AV111" s="12" t="s">
        <v>86</v>
      </c>
      <c r="AW111" s="12" t="s">
        <v>39</v>
      </c>
      <c r="AX111" s="12" t="s">
        <v>76</v>
      </c>
      <c r="AY111" s="257" t="s">
        <v>137</v>
      </c>
    </row>
    <row r="112" s="12" customFormat="1">
      <c r="B112" s="247"/>
      <c r="C112" s="248"/>
      <c r="D112" s="234" t="s">
        <v>148</v>
      </c>
      <c r="E112" s="249" t="s">
        <v>23</v>
      </c>
      <c r="F112" s="250" t="s">
        <v>633</v>
      </c>
      <c r="G112" s="248"/>
      <c r="H112" s="251">
        <v>6.96</v>
      </c>
      <c r="I112" s="252"/>
      <c r="J112" s="248"/>
      <c r="K112" s="248"/>
      <c r="L112" s="253"/>
      <c r="M112" s="254"/>
      <c r="N112" s="255"/>
      <c r="O112" s="255"/>
      <c r="P112" s="255"/>
      <c r="Q112" s="255"/>
      <c r="R112" s="255"/>
      <c r="S112" s="255"/>
      <c r="T112" s="256"/>
      <c r="AT112" s="257" t="s">
        <v>148</v>
      </c>
      <c r="AU112" s="257" t="s">
        <v>86</v>
      </c>
      <c r="AV112" s="12" t="s">
        <v>86</v>
      </c>
      <c r="AW112" s="12" t="s">
        <v>39</v>
      </c>
      <c r="AX112" s="12" t="s">
        <v>76</v>
      </c>
      <c r="AY112" s="257" t="s">
        <v>137</v>
      </c>
    </row>
    <row r="113" s="12" customFormat="1">
      <c r="B113" s="247"/>
      <c r="C113" s="248"/>
      <c r="D113" s="234" t="s">
        <v>148</v>
      </c>
      <c r="E113" s="249" t="s">
        <v>23</v>
      </c>
      <c r="F113" s="250" t="s">
        <v>634</v>
      </c>
      <c r="G113" s="248"/>
      <c r="H113" s="251">
        <v>35.5</v>
      </c>
      <c r="I113" s="252"/>
      <c r="J113" s="248"/>
      <c r="K113" s="248"/>
      <c r="L113" s="253"/>
      <c r="M113" s="254"/>
      <c r="N113" s="255"/>
      <c r="O113" s="255"/>
      <c r="P113" s="255"/>
      <c r="Q113" s="255"/>
      <c r="R113" s="255"/>
      <c r="S113" s="255"/>
      <c r="T113" s="256"/>
      <c r="AT113" s="257" t="s">
        <v>148</v>
      </c>
      <c r="AU113" s="257" t="s">
        <v>86</v>
      </c>
      <c r="AV113" s="12" t="s">
        <v>86</v>
      </c>
      <c r="AW113" s="12" t="s">
        <v>39</v>
      </c>
      <c r="AX113" s="12" t="s">
        <v>76</v>
      </c>
      <c r="AY113" s="257" t="s">
        <v>137</v>
      </c>
    </row>
    <row r="114" s="12" customFormat="1">
      <c r="B114" s="247"/>
      <c r="C114" s="248"/>
      <c r="D114" s="234" t="s">
        <v>148</v>
      </c>
      <c r="E114" s="249" t="s">
        <v>23</v>
      </c>
      <c r="F114" s="250" t="s">
        <v>635</v>
      </c>
      <c r="G114" s="248"/>
      <c r="H114" s="251">
        <v>4.2000000000000002</v>
      </c>
      <c r="I114" s="252"/>
      <c r="J114" s="248"/>
      <c r="K114" s="248"/>
      <c r="L114" s="253"/>
      <c r="M114" s="254"/>
      <c r="N114" s="255"/>
      <c r="O114" s="255"/>
      <c r="P114" s="255"/>
      <c r="Q114" s="255"/>
      <c r="R114" s="255"/>
      <c r="S114" s="255"/>
      <c r="T114" s="256"/>
      <c r="AT114" s="257" t="s">
        <v>148</v>
      </c>
      <c r="AU114" s="257" t="s">
        <v>86</v>
      </c>
      <c r="AV114" s="12" t="s">
        <v>86</v>
      </c>
      <c r="AW114" s="12" t="s">
        <v>39</v>
      </c>
      <c r="AX114" s="12" t="s">
        <v>76</v>
      </c>
      <c r="AY114" s="257" t="s">
        <v>137</v>
      </c>
    </row>
    <row r="115" s="12" customFormat="1">
      <c r="B115" s="247"/>
      <c r="C115" s="248"/>
      <c r="D115" s="234" t="s">
        <v>148</v>
      </c>
      <c r="E115" s="249" t="s">
        <v>23</v>
      </c>
      <c r="F115" s="250" t="s">
        <v>636</v>
      </c>
      <c r="G115" s="248"/>
      <c r="H115" s="251">
        <v>22.16</v>
      </c>
      <c r="I115" s="252"/>
      <c r="J115" s="248"/>
      <c r="K115" s="248"/>
      <c r="L115" s="253"/>
      <c r="M115" s="254"/>
      <c r="N115" s="255"/>
      <c r="O115" s="255"/>
      <c r="P115" s="255"/>
      <c r="Q115" s="255"/>
      <c r="R115" s="255"/>
      <c r="S115" s="255"/>
      <c r="T115" s="256"/>
      <c r="AT115" s="257" t="s">
        <v>148</v>
      </c>
      <c r="AU115" s="257" t="s">
        <v>86</v>
      </c>
      <c r="AV115" s="12" t="s">
        <v>86</v>
      </c>
      <c r="AW115" s="12" t="s">
        <v>39</v>
      </c>
      <c r="AX115" s="12" t="s">
        <v>76</v>
      </c>
      <c r="AY115" s="257" t="s">
        <v>137</v>
      </c>
    </row>
    <row r="116" s="12" customFormat="1">
      <c r="B116" s="247"/>
      <c r="C116" s="248"/>
      <c r="D116" s="234" t="s">
        <v>148</v>
      </c>
      <c r="E116" s="249" t="s">
        <v>23</v>
      </c>
      <c r="F116" s="250" t="s">
        <v>637</v>
      </c>
      <c r="G116" s="248"/>
      <c r="H116" s="251">
        <v>6.5999999999999996</v>
      </c>
      <c r="I116" s="252"/>
      <c r="J116" s="248"/>
      <c r="K116" s="248"/>
      <c r="L116" s="253"/>
      <c r="M116" s="254"/>
      <c r="N116" s="255"/>
      <c r="O116" s="255"/>
      <c r="P116" s="255"/>
      <c r="Q116" s="255"/>
      <c r="R116" s="255"/>
      <c r="S116" s="255"/>
      <c r="T116" s="256"/>
      <c r="AT116" s="257" t="s">
        <v>148</v>
      </c>
      <c r="AU116" s="257" t="s">
        <v>86</v>
      </c>
      <c r="AV116" s="12" t="s">
        <v>86</v>
      </c>
      <c r="AW116" s="12" t="s">
        <v>39</v>
      </c>
      <c r="AX116" s="12" t="s">
        <v>76</v>
      </c>
      <c r="AY116" s="257" t="s">
        <v>137</v>
      </c>
    </row>
    <row r="117" s="12" customFormat="1">
      <c r="B117" s="247"/>
      <c r="C117" s="248"/>
      <c r="D117" s="234" t="s">
        <v>148</v>
      </c>
      <c r="E117" s="249" t="s">
        <v>23</v>
      </c>
      <c r="F117" s="250" t="s">
        <v>638</v>
      </c>
      <c r="G117" s="248"/>
      <c r="H117" s="251">
        <v>11.199999999999999</v>
      </c>
      <c r="I117" s="252"/>
      <c r="J117" s="248"/>
      <c r="K117" s="248"/>
      <c r="L117" s="253"/>
      <c r="M117" s="254"/>
      <c r="N117" s="255"/>
      <c r="O117" s="255"/>
      <c r="P117" s="255"/>
      <c r="Q117" s="255"/>
      <c r="R117" s="255"/>
      <c r="S117" s="255"/>
      <c r="T117" s="256"/>
      <c r="AT117" s="257" t="s">
        <v>148</v>
      </c>
      <c r="AU117" s="257" t="s">
        <v>86</v>
      </c>
      <c r="AV117" s="12" t="s">
        <v>86</v>
      </c>
      <c r="AW117" s="12" t="s">
        <v>39</v>
      </c>
      <c r="AX117" s="12" t="s">
        <v>76</v>
      </c>
      <c r="AY117" s="257" t="s">
        <v>137</v>
      </c>
    </row>
    <row r="118" s="11" customFormat="1">
      <c r="B118" s="237"/>
      <c r="C118" s="238"/>
      <c r="D118" s="234" t="s">
        <v>148</v>
      </c>
      <c r="E118" s="239" t="s">
        <v>23</v>
      </c>
      <c r="F118" s="240" t="s">
        <v>639</v>
      </c>
      <c r="G118" s="238"/>
      <c r="H118" s="239" t="s">
        <v>23</v>
      </c>
      <c r="I118" s="241"/>
      <c r="J118" s="238"/>
      <c r="K118" s="238"/>
      <c r="L118" s="242"/>
      <c r="M118" s="243"/>
      <c r="N118" s="244"/>
      <c r="O118" s="244"/>
      <c r="P118" s="244"/>
      <c r="Q118" s="244"/>
      <c r="R118" s="244"/>
      <c r="S118" s="244"/>
      <c r="T118" s="245"/>
      <c r="AT118" s="246" t="s">
        <v>148</v>
      </c>
      <c r="AU118" s="246" t="s">
        <v>86</v>
      </c>
      <c r="AV118" s="11" t="s">
        <v>84</v>
      </c>
      <c r="AW118" s="11" t="s">
        <v>39</v>
      </c>
      <c r="AX118" s="11" t="s">
        <v>76</v>
      </c>
      <c r="AY118" s="246" t="s">
        <v>137</v>
      </c>
    </row>
    <row r="119" s="12" customFormat="1">
      <c r="B119" s="247"/>
      <c r="C119" s="248"/>
      <c r="D119" s="234" t="s">
        <v>148</v>
      </c>
      <c r="E119" s="249" t="s">
        <v>23</v>
      </c>
      <c r="F119" s="250" t="s">
        <v>640</v>
      </c>
      <c r="G119" s="248"/>
      <c r="H119" s="251">
        <v>239.59999999999999</v>
      </c>
      <c r="I119" s="252"/>
      <c r="J119" s="248"/>
      <c r="K119" s="248"/>
      <c r="L119" s="253"/>
      <c r="M119" s="254"/>
      <c r="N119" s="255"/>
      <c r="O119" s="255"/>
      <c r="P119" s="255"/>
      <c r="Q119" s="255"/>
      <c r="R119" s="255"/>
      <c r="S119" s="255"/>
      <c r="T119" s="256"/>
      <c r="AT119" s="257" t="s">
        <v>148</v>
      </c>
      <c r="AU119" s="257" t="s">
        <v>86</v>
      </c>
      <c r="AV119" s="12" t="s">
        <v>86</v>
      </c>
      <c r="AW119" s="12" t="s">
        <v>39</v>
      </c>
      <c r="AX119" s="12" t="s">
        <v>76</v>
      </c>
      <c r="AY119" s="257" t="s">
        <v>137</v>
      </c>
    </row>
    <row r="120" s="1" customFormat="1" ht="25.5" customHeight="1">
      <c r="B120" s="46"/>
      <c r="C120" s="222" t="s">
        <v>144</v>
      </c>
      <c r="D120" s="222" t="s">
        <v>139</v>
      </c>
      <c r="E120" s="223" t="s">
        <v>641</v>
      </c>
      <c r="F120" s="224" t="s">
        <v>642</v>
      </c>
      <c r="G120" s="225" t="s">
        <v>142</v>
      </c>
      <c r="H120" s="226">
        <v>2</v>
      </c>
      <c r="I120" s="227"/>
      <c r="J120" s="228">
        <f>ROUND(I120*H120,2)</f>
        <v>0</v>
      </c>
      <c r="K120" s="224" t="s">
        <v>143</v>
      </c>
      <c r="L120" s="72"/>
      <c r="M120" s="229" t="s">
        <v>23</v>
      </c>
      <c r="N120" s="230" t="s">
        <v>47</v>
      </c>
      <c r="O120" s="47"/>
      <c r="P120" s="231">
        <f>O120*H120</f>
        <v>0</v>
      </c>
      <c r="Q120" s="231">
        <v>0.0083800000000000003</v>
      </c>
      <c r="R120" s="231">
        <f>Q120*H120</f>
        <v>0.016760000000000001</v>
      </c>
      <c r="S120" s="231">
        <v>0</v>
      </c>
      <c r="T120" s="232">
        <f>S120*H120</f>
        <v>0</v>
      </c>
      <c r="AR120" s="23" t="s">
        <v>144</v>
      </c>
      <c r="AT120" s="23" t="s">
        <v>139</v>
      </c>
      <c r="AU120" s="23" t="s">
        <v>86</v>
      </c>
      <c r="AY120" s="23" t="s">
        <v>137</v>
      </c>
      <c r="BE120" s="233">
        <f>IF(N120="základní",J120,0)</f>
        <v>0</v>
      </c>
      <c r="BF120" s="233">
        <f>IF(N120="snížená",J120,0)</f>
        <v>0</v>
      </c>
      <c r="BG120" s="233">
        <f>IF(N120="zákl. přenesená",J120,0)</f>
        <v>0</v>
      </c>
      <c r="BH120" s="233">
        <f>IF(N120="sníž. přenesená",J120,0)</f>
        <v>0</v>
      </c>
      <c r="BI120" s="233">
        <f>IF(N120="nulová",J120,0)</f>
        <v>0</v>
      </c>
      <c r="BJ120" s="23" t="s">
        <v>84</v>
      </c>
      <c r="BK120" s="233">
        <f>ROUND(I120*H120,2)</f>
        <v>0</v>
      </c>
      <c r="BL120" s="23" t="s">
        <v>144</v>
      </c>
      <c r="BM120" s="23" t="s">
        <v>643</v>
      </c>
    </row>
    <row r="121" s="1" customFormat="1">
      <c r="B121" s="46"/>
      <c r="C121" s="74"/>
      <c r="D121" s="234" t="s">
        <v>146</v>
      </c>
      <c r="E121" s="74"/>
      <c r="F121" s="235" t="s">
        <v>644</v>
      </c>
      <c r="G121" s="74"/>
      <c r="H121" s="74"/>
      <c r="I121" s="192"/>
      <c r="J121" s="74"/>
      <c r="K121" s="74"/>
      <c r="L121" s="72"/>
      <c r="M121" s="236"/>
      <c r="N121" s="47"/>
      <c r="O121" s="47"/>
      <c r="P121" s="47"/>
      <c r="Q121" s="47"/>
      <c r="R121" s="47"/>
      <c r="S121" s="47"/>
      <c r="T121" s="95"/>
      <c r="AT121" s="23" t="s">
        <v>146</v>
      </c>
      <c r="AU121" s="23" t="s">
        <v>86</v>
      </c>
    </row>
    <row r="122" s="1" customFormat="1">
      <c r="B122" s="46"/>
      <c r="C122" s="74"/>
      <c r="D122" s="234" t="s">
        <v>359</v>
      </c>
      <c r="E122" s="74"/>
      <c r="F122" s="235" t="s">
        <v>645</v>
      </c>
      <c r="G122" s="74"/>
      <c r="H122" s="74"/>
      <c r="I122" s="192"/>
      <c r="J122" s="74"/>
      <c r="K122" s="74"/>
      <c r="L122" s="72"/>
      <c r="M122" s="236"/>
      <c r="N122" s="47"/>
      <c r="O122" s="47"/>
      <c r="P122" s="47"/>
      <c r="Q122" s="47"/>
      <c r="R122" s="47"/>
      <c r="S122" s="47"/>
      <c r="T122" s="95"/>
      <c r="AT122" s="23" t="s">
        <v>359</v>
      </c>
      <c r="AU122" s="23" t="s">
        <v>86</v>
      </c>
    </row>
    <row r="123" s="1" customFormat="1" ht="16.5" customHeight="1">
      <c r="B123" s="46"/>
      <c r="C123" s="258" t="s">
        <v>170</v>
      </c>
      <c r="D123" s="258" t="s">
        <v>171</v>
      </c>
      <c r="E123" s="259" t="s">
        <v>646</v>
      </c>
      <c r="F123" s="260" t="s">
        <v>647</v>
      </c>
      <c r="G123" s="261" t="s">
        <v>142</v>
      </c>
      <c r="H123" s="262">
        <v>2.04</v>
      </c>
      <c r="I123" s="263"/>
      <c r="J123" s="264">
        <f>ROUND(I123*H123,2)</f>
        <v>0</v>
      </c>
      <c r="K123" s="260" t="s">
        <v>143</v>
      </c>
      <c r="L123" s="265"/>
      <c r="M123" s="266" t="s">
        <v>23</v>
      </c>
      <c r="N123" s="267" t="s">
        <v>47</v>
      </c>
      <c r="O123" s="47"/>
      <c r="P123" s="231">
        <f>O123*H123</f>
        <v>0</v>
      </c>
      <c r="Q123" s="231">
        <v>0.0016999999999999999</v>
      </c>
      <c r="R123" s="231">
        <f>Q123*H123</f>
        <v>0.0034679999999999997</v>
      </c>
      <c r="S123" s="231">
        <v>0</v>
      </c>
      <c r="T123" s="232">
        <f>S123*H123</f>
        <v>0</v>
      </c>
      <c r="AR123" s="23" t="s">
        <v>174</v>
      </c>
      <c r="AT123" s="23" t="s">
        <v>171</v>
      </c>
      <c r="AU123" s="23" t="s">
        <v>86</v>
      </c>
      <c r="AY123" s="23" t="s">
        <v>137</v>
      </c>
      <c r="BE123" s="233">
        <f>IF(N123="základní",J123,0)</f>
        <v>0</v>
      </c>
      <c r="BF123" s="233">
        <f>IF(N123="snížená",J123,0)</f>
        <v>0</v>
      </c>
      <c r="BG123" s="233">
        <f>IF(N123="zákl. přenesená",J123,0)</f>
        <v>0</v>
      </c>
      <c r="BH123" s="233">
        <f>IF(N123="sníž. přenesená",J123,0)</f>
        <v>0</v>
      </c>
      <c r="BI123" s="233">
        <f>IF(N123="nulová",J123,0)</f>
        <v>0</v>
      </c>
      <c r="BJ123" s="23" t="s">
        <v>84</v>
      </c>
      <c r="BK123" s="233">
        <f>ROUND(I123*H123,2)</f>
        <v>0</v>
      </c>
      <c r="BL123" s="23" t="s">
        <v>144</v>
      </c>
      <c r="BM123" s="23" t="s">
        <v>648</v>
      </c>
    </row>
    <row r="124" s="12" customFormat="1">
      <c r="B124" s="247"/>
      <c r="C124" s="248"/>
      <c r="D124" s="234" t="s">
        <v>148</v>
      </c>
      <c r="E124" s="249" t="s">
        <v>23</v>
      </c>
      <c r="F124" s="250" t="s">
        <v>649</v>
      </c>
      <c r="G124" s="248"/>
      <c r="H124" s="251">
        <v>2.04</v>
      </c>
      <c r="I124" s="252"/>
      <c r="J124" s="248"/>
      <c r="K124" s="248"/>
      <c r="L124" s="253"/>
      <c r="M124" s="254"/>
      <c r="N124" s="255"/>
      <c r="O124" s="255"/>
      <c r="P124" s="255"/>
      <c r="Q124" s="255"/>
      <c r="R124" s="255"/>
      <c r="S124" s="255"/>
      <c r="T124" s="256"/>
      <c r="AT124" s="257" t="s">
        <v>148</v>
      </c>
      <c r="AU124" s="257" t="s">
        <v>86</v>
      </c>
      <c r="AV124" s="12" t="s">
        <v>86</v>
      </c>
      <c r="AW124" s="12" t="s">
        <v>39</v>
      </c>
      <c r="AX124" s="12" t="s">
        <v>84</v>
      </c>
      <c r="AY124" s="257" t="s">
        <v>137</v>
      </c>
    </row>
    <row r="125" s="1" customFormat="1" ht="25.5" customHeight="1">
      <c r="B125" s="46"/>
      <c r="C125" s="222" t="s">
        <v>177</v>
      </c>
      <c r="D125" s="222" t="s">
        <v>139</v>
      </c>
      <c r="E125" s="223" t="s">
        <v>650</v>
      </c>
      <c r="F125" s="224" t="s">
        <v>651</v>
      </c>
      <c r="G125" s="225" t="s">
        <v>142</v>
      </c>
      <c r="H125" s="226">
        <v>25.800000000000001</v>
      </c>
      <c r="I125" s="227"/>
      <c r="J125" s="228">
        <f>ROUND(I125*H125,2)</f>
        <v>0</v>
      </c>
      <c r="K125" s="224" t="s">
        <v>143</v>
      </c>
      <c r="L125" s="72"/>
      <c r="M125" s="229" t="s">
        <v>23</v>
      </c>
      <c r="N125" s="230" t="s">
        <v>47</v>
      </c>
      <c r="O125" s="47"/>
      <c r="P125" s="231">
        <f>O125*H125</f>
        <v>0</v>
      </c>
      <c r="Q125" s="231">
        <v>0.084000000000000005</v>
      </c>
      <c r="R125" s="231">
        <f>Q125*H125</f>
        <v>2.1672000000000002</v>
      </c>
      <c r="S125" s="231">
        <v>0</v>
      </c>
      <c r="T125" s="232">
        <f>S125*H125</f>
        <v>0</v>
      </c>
      <c r="AR125" s="23" t="s">
        <v>144</v>
      </c>
      <c r="AT125" s="23" t="s">
        <v>139</v>
      </c>
      <c r="AU125" s="23" t="s">
        <v>86</v>
      </c>
      <c r="AY125" s="23" t="s">
        <v>137</v>
      </c>
      <c r="BE125" s="233">
        <f>IF(N125="základní",J125,0)</f>
        <v>0</v>
      </c>
      <c r="BF125" s="233">
        <f>IF(N125="snížená",J125,0)</f>
        <v>0</v>
      </c>
      <c r="BG125" s="233">
        <f>IF(N125="zákl. přenesená",J125,0)</f>
        <v>0</v>
      </c>
      <c r="BH125" s="233">
        <f>IF(N125="sníž. přenesená",J125,0)</f>
        <v>0</v>
      </c>
      <c r="BI125" s="233">
        <f>IF(N125="nulová",J125,0)</f>
        <v>0</v>
      </c>
      <c r="BJ125" s="23" t="s">
        <v>84</v>
      </c>
      <c r="BK125" s="233">
        <f>ROUND(I125*H125,2)</f>
        <v>0</v>
      </c>
      <c r="BL125" s="23" t="s">
        <v>144</v>
      </c>
      <c r="BM125" s="23" t="s">
        <v>652</v>
      </c>
    </row>
    <row r="126" s="1" customFormat="1">
      <c r="B126" s="46"/>
      <c r="C126" s="74"/>
      <c r="D126" s="234" t="s">
        <v>146</v>
      </c>
      <c r="E126" s="74"/>
      <c r="F126" s="235" t="s">
        <v>653</v>
      </c>
      <c r="G126" s="74"/>
      <c r="H126" s="74"/>
      <c r="I126" s="192"/>
      <c r="J126" s="74"/>
      <c r="K126" s="74"/>
      <c r="L126" s="72"/>
      <c r="M126" s="236"/>
      <c r="N126" s="47"/>
      <c r="O126" s="47"/>
      <c r="P126" s="47"/>
      <c r="Q126" s="47"/>
      <c r="R126" s="47"/>
      <c r="S126" s="47"/>
      <c r="T126" s="95"/>
      <c r="AT126" s="23" t="s">
        <v>146</v>
      </c>
      <c r="AU126" s="23" t="s">
        <v>86</v>
      </c>
    </row>
    <row r="127" s="11" customFormat="1">
      <c r="B127" s="237"/>
      <c r="C127" s="238"/>
      <c r="D127" s="234" t="s">
        <v>148</v>
      </c>
      <c r="E127" s="239" t="s">
        <v>23</v>
      </c>
      <c r="F127" s="240" t="s">
        <v>654</v>
      </c>
      <c r="G127" s="238"/>
      <c r="H127" s="239" t="s">
        <v>23</v>
      </c>
      <c r="I127" s="241"/>
      <c r="J127" s="238"/>
      <c r="K127" s="238"/>
      <c r="L127" s="242"/>
      <c r="M127" s="243"/>
      <c r="N127" s="244"/>
      <c r="O127" s="244"/>
      <c r="P127" s="244"/>
      <c r="Q127" s="244"/>
      <c r="R127" s="244"/>
      <c r="S127" s="244"/>
      <c r="T127" s="245"/>
      <c r="AT127" s="246" t="s">
        <v>148</v>
      </c>
      <c r="AU127" s="246" t="s">
        <v>86</v>
      </c>
      <c r="AV127" s="11" t="s">
        <v>84</v>
      </c>
      <c r="AW127" s="11" t="s">
        <v>39</v>
      </c>
      <c r="AX127" s="11" t="s">
        <v>76</v>
      </c>
      <c r="AY127" s="246" t="s">
        <v>137</v>
      </c>
    </row>
    <row r="128" s="12" customFormat="1">
      <c r="B128" s="247"/>
      <c r="C128" s="248"/>
      <c r="D128" s="234" t="s">
        <v>148</v>
      </c>
      <c r="E128" s="249" t="s">
        <v>23</v>
      </c>
      <c r="F128" s="250" t="s">
        <v>655</v>
      </c>
      <c r="G128" s="248"/>
      <c r="H128" s="251">
        <v>25.800000000000001</v>
      </c>
      <c r="I128" s="252"/>
      <c r="J128" s="248"/>
      <c r="K128" s="248"/>
      <c r="L128" s="253"/>
      <c r="M128" s="254"/>
      <c r="N128" s="255"/>
      <c r="O128" s="255"/>
      <c r="P128" s="255"/>
      <c r="Q128" s="255"/>
      <c r="R128" s="255"/>
      <c r="S128" s="255"/>
      <c r="T128" s="256"/>
      <c r="AT128" s="257" t="s">
        <v>148</v>
      </c>
      <c r="AU128" s="257" t="s">
        <v>86</v>
      </c>
      <c r="AV128" s="12" t="s">
        <v>86</v>
      </c>
      <c r="AW128" s="12" t="s">
        <v>39</v>
      </c>
      <c r="AX128" s="12" t="s">
        <v>76</v>
      </c>
      <c r="AY128" s="257" t="s">
        <v>137</v>
      </c>
    </row>
    <row r="129" s="10" customFormat="1" ht="29.88" customHeight="1">
      <c r="B129" s="206"/>
      <c r="C129" s="207"/>
      <c r="D129" s="208" t="s">
        <v>75</v>
      </c>
      <c r="E129" s="220" t="s">
        <v>196</v>
      </c>
      <c r="F129" s="220" t="s">
        <v>656</v>
      </c>
      <c r="G129" s="207"/>
      <c r="H129" s="207"/>
      <c r="I129" s="210"/>
      <c r="J129" s="221">
        <f>BK129</f>
        <v>0</v>
      </c>
      <c r="K129" s="207"/>
      <c r="L129" s="212"/>
      <c r="M129" s="213"/>
      <c r="N129" s="214"/>
      <c r="O129" s="214"/>
      <c r="P129" s="215">
        <f>SUM(P130:P166)</f>
        <v>0</v>
      </c>
      <c r="Q129" s="214"/>
      <c r="R129" s="215">
        <f>SUM(R130:R166)</f>
        <v>0.01711828</v>
      </c>
      <c r="S129" s="214"/>
      <c r="T129" s="216">
        <f>SUM(T130:T166)</f>
        <v>6.0716019999999995</v>
      </c>
      <c r="AR129" s="217" t="s">
        <v>84</v>
      </c>
      <c r="AT129" s="218" t="s">
        <v>75</v>
      </c>
      <c r="AU129" s="218" t="s">
        <v>84</v>
      </c>
      <c r="AY129" s="217" t="s">
        <v>137</v>
      </c>
      <c r="BK129" s="219">
        <f>SUM(BK130:BK166)</f>
        <v>0</v>
      </c>
    </row>
    <row r="130" s="1" customFormat="1" ht="25.5" customHeight="1">
      <c r="B130" s="46"/>
      <c r="C130" s="222" t="s">
        <v>184</v>
      </c>
      <c r="D130" s="222" t="s">
        <v>139</v>
      </c>
      <c r="E130" s="223" t="s">
        <v>657</v>
      </c>
      <c r="F130" s="224" t="s">
        <v>658</v>
      </c>
      <c r="G130" s="225" t="s">
        <v>659</v>
      </c>
      <c r="H130" s="226">
        <v>38</v>
      </c>
      <c r="I130" s="227"/>
      <c r="J130" s="228">
        <f>ROUND(I130*H130,2)</f>
        <v>0</v>
      </c>
      <c r="K130" s="224" t="s">
        <v>143</v>
      </c>
      <c r="L130" s="72"/>
      <c r="M130" s="229" t="s">
        <v>23</v>
      </c>
      <c r="N130" s="230" t="s">
        <v>47</v>
      </c>
      <c r="O130" s="47"/>
      <c r="P130" s="231">
        <f>O130*H130</f>
        <v>0</v>
      </c>
      <c r="Q130" s="231">
        <v>0</v>
      </c>
      <c r="R130" s="231">
        <f>Q130*H130</f>
        <v>0</v>
      </c>
      <c r="S130" s="231">
        <v>0</v>
      </c>
      <c r="T130" s="232">
        <f>S130*H130</f>
        <v>0</v>
      </c>
      <c r="AR130" s="23" t="s">
        <v>144</v>
      </c>
      <c r="AT130" s="23" t="s">
        <v>139</v>
      </c>
      <c r="AU130" s="23" t="s">
        <v>86</v>
      </c>
      <c r="AY130" s="23" t="s">
        <v>137</v>
      </c>
      <c r="BE130" s="233">
        <f>IF(N130="základní",J130,0)</f>
        <v>0</v>
      </c>
      <c r="BF130" s="233">
        <f>IF(N130="snížená",J130,0)</f>
        <v>0</v>
      </c>
      <c r="BG130" s="233">
        <f>IF(N130="zákl. přenesená",J130,0)</f>
        <v>0</v>
      </c>
      <c r="BH130" s="233">
        <f>IF(N130="sníž. přenesená",J130,0)</f>
        <v>0</v>
      </c>
      <c r="BI130" s="233">
        <f>IF(N130="nulová",J130,0)</f>
        <v>0</v>
      </c>
      <c r="BJ130" s="23" t="s">
        <v>84</v>
      </c>
      <c r="BK130" s="233">
        <f>ROUND(I130*H130,2)</f>
        <v>0</v>
      </c>
      <c r="BL130" s="23" t="s">
        <v>144</v>
      </c>
      <c r="BM130" s="23" t="s">
        <v>660</v>
      </c>
    </row>
    <row r="131" s="1" customFormat="1">
      <c r="B131" s="46"/>
      <c r="C131" s="74"/>
      <c r="D131" s="234" t="s">
        <v>146</v>
      </c>
      <c r="E131" s="74"/>
      <c r="F131" s="235" t="s">
        <v>661</v>
      </c>
      <c r="G131" s="74"/>
      <c r="H131" s="74"/>
      <c r="I131" s="192"/>
      <c r="J131" s="74"/>
      <c r="K131" s="74"/>
      <c r="L131" s="72"/>
      <c r="M131" s="236"/>
      <c r="N131" s="47"/>
      <c r="O131" s="47"/>
      <c r="P131" s="47"/>
      <c r="Q131" s="47"/>
      <c r="R131" s="47"/>
      <c r="S131" s="47"/>
      <c r="T131" s="95"/>
      <c r="AT131" s="23" t="s">
        <v>146</v>
      </c>
      <c r="AU131" s="23" t="s">
        <v>86</v>
      </c>
    </row>
    <row r="132" s="1" customFormat="1" ht="25.5" customHeight="1">
      <c r="B132" s="46"/>
      <c r="C132" s="222" t="s">
        <v>174</v>
      </c>
      <c r="D132" s="222" t="s">
        <v>139</v>
      </c>
      <c r="E132" s="223" t="s">
        <v>205</v>
      </c>
      <c r="F132" s="224" t="s">
        <v>206</v>
      </c>
      <c r="G132" s="225" t="s">
        <v>142</v>
      </c>
      <c r="H132" s="226">
        <v>427.95699999999999</v>
      </c>
      <c r="I132" s="227"/>
      <c r="J132" s="228">
        <f>ROUND(I132*H132,2)</f>
        <v>0</v>
      </c>
      <c r="K132" s="224" t="s">
        <v>143</v>
      </c>
      <c r="L132" s="72"/>
      <c r="M132" s="229" t="s">
        <v>23</v>
      </c>
      <c r="N132" s="230" t="s">
        <v>47</v>
      </c>
      <c r="O132" s="47"/>
      <c r="P132" s="231">
        <f>O132*H132</f>
        <v>0</v>
      </c>
      <c r="Q132" s="231">
        <v>4.0000000000000003E-05</v>
      </c>
      <c r="R132" s="231">
        <f>Q132*H132</f>
        <v>0.01711828</v>
      </c>
      <c r="S132" s="231">
        <v>0</v>
      </c>
      <c r="T132" s="232">
        <f>S132*H132</f>
        <v>0</v>
      </c>
      <c r="AR132" s="23" t="s">
        <v>144</v>
      </c>
      <c r="AT132" s="23" t="s">
        <v>139</v>
      </c>
      <c r="AU132" s="23" t="s">
        <v>86</v>
      </c>
      <c r="AY132" s="23" t="s">
        <v>137</v>
      </c>
      <c r="BE132" s="233">
        <f>IF(N132="základní",J132,0)</f>
        <v>0</v>
      </c>
      <c r="BF132" s="233">
        <f>IF(N132="snížená",J132,0)</f>
        <v>0</v>
      </c>
      <c r="BG132" s="233">
        <f>IF(N132="zákl. přenesená",J132,0)</f>
        <v>0</v>
      </c>
      <c r="BH132" s="233">
        <f>IF(N132="sníž. přenesená",J132,0)</f>
        <v>0</v>
      </c>
      <c r="BI132" s="233">
        <f>IF(N132="nulová",J132,0)</f>
        <v>0</v>
      </c>
      <c r="BJ132" s="23" t="s">
        <v>84</v>
      </c>
      <c r="BK132" s="233">
        <f>ROUND(I132*H132,2)</f>
        <v>0</v>
      </c>
      <c r="BL132" s="23" t="s">
        <v>144</v>
      </c>
      <c r="BM132" s="23" t="s">
        <v>662</v>
      </c>
    </row>
    <row r="133" s="1" customFormat="1">
      <c r="B133" s="46"/>
      <c r="C133" s="74"/>
      <c r="D133" s="234" t="s">
        <v>146</v>
      </c>
      <c r="E133" s="74"/>
      <c r="F133" s="235" t="s">
        <v>208</v>
      </c>
      <c r="G133" s="74"/>
      <c r="H133" s="74"/>
      <c r="I133" s="192"/>
      <c r="J133" s="74"/>
      <c r="K133" s="74"/>
      <c r="L133" s="72"/>
      <c r="M133" s="236"/>
      <c r="N133" s="47"/>
      <c r="O133" s="47"/>
      <c r="P133" s="47"/>
      <c r="Q133" s="47"/>
      <c r="R133" s="47"/>
      <c r="S133" s="47"/>
      <c r="T133" s="95"/>
      <c r="AT133" s="23" t="s">
        <v>146</v>
      </c>
      <c r="AU133" s="23" t="s">
        <v>86</v>
      </c>
    </row>
    <row r="134" s="11" customFormat="1">
      <c r="B134" s="237"/>
      <c r="C134" s="238"/>
      <c r="D134" s="234" t="s">
        <v>148</v>
      </c>
      <c r="E134" s="239" t="s">
        <v>23</v>
      </c>
      <c r="F134" s="240" t="s">
        <v>611</v>
      </c>
      <c r="G134" s="238"/>
      <c r="H134" s="239" t="s">
        <v>23</v>
      </c>
      <c r="I134" s="241"/>
      <c r="J134" s="238"/>
      <c r="K134" s="238"/>
      <c r="L134" s="242"/>
      <c r="M134" s="243"/>
      <c r="N134" s="244"/>
      <c r="O134" s="244"/>
      <c r="P134" s="244"/>
      <c r="Q134" s="244"/>
      <c r="R134" s="244"/>
      <c r="S134" s="244"/>
      <c r="T134" s="245"/>
      <c r="AT134" s="246" t="s">
        <v>148</v>
      </c>
      <c r="AU134" s="246" t="s">
        <v>86</v>
      </c>
      <c r="AV134" s="11" t="s">
        <v>84</v>
      </c>
      <c r="AW134" s="11" t="s">
        <v>39</v>
      </c>
      <c r="AX134" s="11" t="s">
        <v>76</v>
      </c>
      <c r="AY134" s="246" t="s">
        <v>137</v>
      </c>
    </row>
    <row r="135" s="12" customFormat="1">
      <c r="B135" s="247"/>
      <c r="C135" s="248"/>
      <c r="D135" s="234" t="s">
        <v>148</v>
      </c>
      <c r="E135" s="249" t="s">
        <v>23</v>
      </c>
      <c r="F135" s="250" t="s">
        <v>663</v>
      </c>
      <c r="G135" s="248"/>
      <c r="H135" s="251">
        <v>277.97199999999998</v>
      </c>
      <c r="I135" s="252"/>
      <c r="J135" s="248"/>
      <c r="K135" s="248"/>
      <c r="L135" s="253"/>
      <c r="M135" s="254"/>
      <c r="N135" s="255"/>
      <c r="O135" s="255"/>
      <c r="P135" s="255"/>
      <c r="Q135" s="255"/>
      <c r="R135" s="255"/>
      <c r="S135" s="255"/>
      <c r="T135" s="256"/>
      <c r="AT135" s="257" t="s">
        <v>148</v>
      </c>
      <c r="AU135" s="257" t="s">
        <v>86</v>
      </c>
      <c r="AV135" s="12" t="s">
        <v>86</v>
      </c>
      <c r="AW135" s="12" t="s">
        <v>39</v>
      </c>
      <c r="AX135" s="12" t="s">
        <v>76</v>
      </c>
      <c r="AY135" s="257" t="s">
        <v>137</v>
      </c>
    </row>
    <row r="136" s="12" customFormat="1">
      <c r="B136" s="247"/>
      <c r="C136" s="248"/>
      <c r="D136" s="234" t="s">
        <v>148</v>
      </c>
      <c r="E136" s="249" t="s">
        <v>23</v>
      </c>
      <c r="F136" s="250" t="s">
        <v>664</v>
      </c>
      <c r="G136" s="248"/>
      <c r="H136" s="251">
        <v>149.98500000000001</v>
      </c>
      <c r="I136" s="252"/>
      <c r="J136" s="248"/>
      <c r="K136" s="248"/>
      <c r="L136" s="253"/>
      <c r="M136" s="254"/>
      <c r="N136" s="255"/>
      <c r="O136" s="255"/>
      <c r="P136" s="255"/>
      <c r="Q136" s="255"/>
      <c r="R136" s="255"/>
      <c r="S136" s="255"/>
      <c r="T136" s="256"/>
      <c r="AT136" s="257" t="s">
        <v>148</v>
      </c>
      <c r="AU136" s="257" t="s">
        <v>86</v>
      </c>
      <c r="AV136" s="12" t="s">
        <v>86</v>
      </c>
      <c r="AW136" s="12" t="s">
        <v>39</v>
      </c>
      <c r="AX136" s="12" t="s">
        <v>76</v>
      </c>
      <c r="AY136" s="257" t="s">
        <v>137</v>
      </c>
    </row>
    <row r="137" s="1" customFormat="1" ht="25.5" customHeight="1">
      <c r="B137" s="46"/>
      <c r="C137" s="222" t="s">
        <v>196</v>
      </c>
      <c r="D137" s="222" t="s">
        <v>139</v>
      </c>
      <c r="E137" s="223" t="s">
        <v>665</v>
      </c>
      <c r="F137" s="224" t="s">
        <v>666</v>
      </c>
      <c r="G137" s="225" t="s">
        <v>142</v>
      </c>
      <c r="H137" s="226">
        <v>3.6000000000000001</v>
      </c>
      <c r="I137" s="227"/>
      <c r="J137" s="228">
        <f>ROUND(I137*H137,2)</f>
        <v>0</v>
      </c>
      <c r="K137" s="224" t="s">
        <v>143</v>
      </c>
      <c r="L137" s="72"/>
      <c r="M137" s="229" t="s">
        <v>23</v>
      </c>
      <c r="N137" s="230" t="s">
        <v>47</v>
      </c>
      <c r="O137" s="47"/>
      <c r="P137" s="231">
        <f>O137*H137</f>
        <v>0</v>
      </c>
      <c r="Q137" s="231">
        <v>0</v>
      </c>
      <c r="R137" s="231">
        <f>Q137*H137</f>
        <v>0</v>
      </c>
      <c r="S137" s="231">
        <v>0.082000000000000003</v>
      </c>
      <c r="T137" s="232">
        <f>S137*H137</f>
        <v>0.29520000000000002</v>
      </c>
      <c r="AR137" s="23" t="s">
        <v>144</v>
      </c>
      <c r="AT137" s="23" t="s">
        <v>139</v>
      </c>
      <c r="AU137" s="23" t="s">
        <v>86</v>
      </c>
      <c r="AY137" s="23" t="s">
        <v>137</v>
      </c>
      <c r="BE137" s="233">
        <f>IF(N137="základní",J137,0)</f>
        <v>0</v>
      </c>
      <c r="BF137" s="233">
        <f>IF(N137="snížená",J137,0)</f>
        <v>0</v>
      </c>
      <c r="BG137" s="233">
        <f>IF(N137="zákl. přenesená",J137,0)</f>
        <v>0</v>
      </c>
      <c r="BH137" s="233">
        <f>IF(N137="sníž. přenesená",J137,0)</f>
        <v>0</v>
      </c>
      <c r="BI137" s="233">
        <f>IF(N137="nulová",J137,0)</f>
        <v>0</v>
      </c>
      <c r="BJ137" s="23" t="s">
        <v>84</v>
      </c>
      <c r="BK137" s="233">
        <f>ROUND(I137*H137,2)</f>
        <v>0</v>
      </c>
      <c r="BL137" s="23" t="s">
        <v>144</v>
      </c>
      <c r="BM137" s="23" t="s">
        <v>667</v>
      </c>
    </row>
    <row r="138" s="12" customFormat="1">
      <c r="B138" s="247"/>
      <c r="C138" s="248"/>
      <c r="D138" s="234" t="s">
        <v>148</v>
      </c>
      <c r="E138" s="249" t="s">
        <v>23</v>
      </c>
      <c r="F138" s="250" t="s">
        <v>668</v>
      </c>
      <c r="G138" s="248"/>
      <c r="H138" s="251">
        <v>3.6000000000000001</v>
      </c>
      <c r="I138" s="252"/>
      <c r="J138" s="248"/>
      <c r="K138" s="248"/>
      <c r="L138" s="253"/>
      <c r="M138" s="254"/>
      <c r="N138" s="255"/>
      <c r="O138" s="255"/>
      <c r="P138" s="255"/>
      <c r="Q138" s="255"/>
      <c r="R138" s="255"/>
      <c r="S138" s="255"/>
      <c r="T138" s="256"/>
      <c r="AT138" s="257" t="s">
        <v>148</v>
      </c>
      <c r="AU138" s="257" t="s">
        <v>86</v>
      </c>
      <c r="AV138" s="12" t="s">
        <v>86</v>
      </c>
      <c r="AW138" s="12" t="s">
        <v>39</v>
      </c>
      <c r="AX138" s="12" t="s">
        <v>84</v>
      </c>
      <c r="AY138" s="257" t="s">
        <v>137</v>
      </c>
    </row>
    <row r="139" s="1" customFormat="1" ht="38.25" customHeight="1">
      <c r="B139" s="46"/>
      <c r="C139" s="222" t="s">
        <v>204</v>
      </c>
      <c r="D139" s="222" t="s">
        <v>139</v>
      </c>
      <c r="E139" s="223" t="s">
        <v>669</v>
      </c>
      <c r="F139" s="224" t="s">
        <v>670</v>
      </c>
      <c r="G139" s="225" t="s">
        <v>142</v>
      </c>
      <c r="H139" s="226">
        <v>27.408000000000001</v>
      </c>
      <c r="I139" s="227"/>
      <c r="J139" s="228">
        <f>ROUND(I139*H139,2)</f>
        <v>0</v>
      </c>
      <c r="K139" s="224" t="s">
        <v>143</v>
      </c>
      <c r="L139" s="72"/>
      <c r="M139" s="229" t="s">
        <v>23</v>
      </c>
      <c r="N139" s="230" t="s">
        <v>47</v>
      </c>
      <c r="O139" s="47"/>
      <c r="P139" s="231">
        <f>O139*H139</f>
        <v>0</v>
      </c>
      <c r="Q139" s="231">
        <v>0</v>
      </c>
      <c r="R139" s="231">
        <f>Q139*H139</f>
        <v>0</v>
      </c>
      <c r="S139" s="231">
        <v>0.055</v>
      </c>
      <c r="T139" s="232">
        <f>S139*H139</f>
        <v>1.5074400000000001</v>
      </c>
      <c r="AR139" s="23" t="s">
        <v>144</v>
      </c>
      <c r="AT139" s="23" t="s">
        <v>139</v>
      </c>
      <c r="AU139" s="23" t="s">
        <v>86</v>
      </c>
      <c r="AY139" s="23" t="s">
        <v>137</v>
      </c>
      <c r="BE139" s="233">
        <f>IF(N139="základní",J139,0)</f>
        <v>0</v>
      </c>
      <c r="BF139" s="233">
        <f>IF(N139="snížená",J139,0)</f>
        <v>0</v>
      </c>
      <c r="BG139" s="233">
        <f>IF(N139="zákl. přenesená",J139,0)</f>
        <v>0</v>
      </c>
      <c r="BH139" s="233">
        <f>IF(N139="sníž. přenesená",J139,0)</f>
        <v>0</v>
      </c>
      <c r="BI139" s="233">
        <f>IF(N139="nulová",J139,0)</f>
        <v>0</v>
      </c>
      <c r="BJ139" s="23" t="s">
        <v>84</v>
      </c>
      <c r="BK139" s="233">
        <f>ROUND(I139*H139,2)</f>
        <v>0</v>
      </c>
      <c r="BL139" s="23" t="s">
        <v>144</v>
      </c>
      <c r="BM139" s="23" t="s">
        <v>671</v>
      </c>
    </row>
    <row r="140" s="11" customFormat="1">
      <c r="B140" s="237"/>
      <c r="C140" s="238"/>
      <c r="D140" s="234" t="s">
        <v>148</v>
      </c>
      <c r="E140" s="239" t="s">
        <v>23</v>
      </c>
      <c r="F140" s="240" t="s">
        <v>672</v>
      </c>
      <c r="G140" s="238"/>
      <c r="H140" s="239" t="s">
        <v>23</v>
      </c>
      <c r="I140" s="241"/>
      <c r="J140" s="238"/>
      <c r="K140" s="238"/>
      <c r="L140" s="242"/>
      <c r="M140" s="243"/>
      <c r="N140" s="244"/>
      <c r="O140" s="244"/>
      <c r="P140" s="244"/>
      <c r="Q140" s="244"/>
      <c r="R140" s="244"/>
      <c r="S140" s="244"/>
      <c r="T140" s="245"/>
      <c r="AT140" s="246" t="s">
        <v>148</v>
      </c>
      <c r="AU140" s="246" t="s">
        <v>86</v>
      </c>
      <c r="AV140" s="11" t="s">
        <v>84</v>
      </c>
      <c r="AW140" s="11" t="s">
        <v>39</v>
      </c>
      <c r="AX140" s="11" t="s">
        <v>76</v>
      </c>
      <c r="AY140" s="246" t="s">
        <v>137</v>
      </c>
    </row>
    <row r="141" s="12" customFormat="1">
      <c r="B141" s="247"/>
      <c r="C141" s="248"/>
      <c r="D141" s="234" t="s">
        <v>148</v>
      </c>
      <c r="E141" s="249" t="s">
        <v>23</v>
      </c>
      <c r="F141" s="250" t="s">
        <v>673</v>
      </c>
      <c r="G141" s="248"/>
      <c r="H141" s="251">
        <v>27.408000000000001</v>
      </c>
      <c r="I141" s="252"/>
      <c r="J141" s="248"/>
      <c r="K141" s="248"/>
      <c r="L141" s="253"/>
      <c r="M141" s="254"/>
      <c r="N141" s="255"/>
      <c r="O141" s="255"/>
      <c r="P141" s="255"/>
      <c r="Q141" s="255"/>
      <c r="R141" s="255"/>
      <c r="S141" s="255"/>
      <c r="T141" s="256"/>
      <c r="AT141" s="257" t="s">
        <v>148</v>
      </c>
      <c r="AU141" s="257" t="s">
        <v>86</v>
      </c>
      <c r="AV141" s="12" t="s">
        <v>86</v>
      </c>
      <c r="AW141" s="12" t="s">
        <v>39</v>
      </c>
      <c r="AX141" s="12" t="s">
        <v>76</v>
      </c>
      <c r="AY141" s="257" t="s">
        <v>137</v>
      </c>
    </row>
    <row r="142" s="1" customFormat="1" ht="25.5" customHeight="1">
      <c r="B142" s="46"/>
      <c r="C142" s="222" t="s">
        <v>213</v>
      </c>
      <c r="D142" s="222" t="s">
        <v>139</v>
      </c>
      <c r="E142" s="223" t="s">
        <v>674</v>
      </c>
      <c r="F142" s="224" t="s">
        <v>675</v>
      </c>
      <c r="G142" s="225" t="s">
        <v>142</v>
      </c>
      <c r="H142" s="226">
        <v>6.4500000000000002</v>
      </c>
      <c r="I142" s="227"/>
      <c r="J142" s="228">
        <f>ROUND(I142*H142,2)</f>
        <v>0</v>
      </c>
      <c r="K142" s="224" t="s">
        <v>143</v>
      </c>
      <c r="L142" s="72"/>
      <c r="M142" s="229" t="s">
        <v>23</v>
      </c>
      <c r="N142" s="230" t="s">
        <v>47</v>
      </c>
      <c r="O142" s="47"/>
      <c r="P142" s="231">
        <f>O142*H142</f>
        <v>0</v>
      </c>
      <c r="Q142" s="231">
        <v>0</v>
      </c>
      <c r="R142" s="231">
        <f>Q142*H142</f>
        <v>0</v>
      </c>
      <c r="S142" s="231">
        <v>0.041000000000000002</v>
      </c>
      <c r="T142" s="232">
        <f>S142*H142</f>
        <v>0.26445000000000002</v>
      </c>
      <c r="AR142" s="23" t="s">
        <v>144</v>
      </c>
      <c r="AT142" s="23" t="s">
        <v>139</v>
      </c>
      <c r="AU142" s="23" t="s">
        <v>86</v>
      </c>
      <c r="AY142" s="23" t="s">
        <v>137</v>
      </c>
      <c r="BE142" s="233">
        <f>IF(N142="základní",J142,0)</f>
        <v>0</v>
      </c>
      <c r="BF142" s="233">
        <f>IF(N142="snížená",J142,0)</f>
        <v>0</v>
      </c>
      <c r="BG142" s="233">
        <f>IF(N142="zákl. přenesená",J142,0)</f>
        <v>0</v>
      </c>
      <c r="BH142" s="233">
        <f>IF(N142="sníž. přenesená",J142,0)</f>
        <v>0</v>
      </c>
      <c r="BI142" s="233">
        <f>IF(N142="nulová",J142,0)</f>
        <v>0</v>
      </c>
      <c r="BJ142" s="23" t="s">
        <v>84</v>
      </c>
      <c r="BK142" s="233">
        <f>ROUND(I142*H142,2)</f>
        <v>0</v>
      </c>
      <c r="BL142" s="23" t="s">
        <v>144</v>
      </c>
      <c r="BM142" s="23" t="s">
        <v>676</v>
      </c>
    </row>
    <row r="143" s="1" customFormat="1">
      <c r="B143" s="46"/>
      <c r="C143" s="74"/>
      <c r="D143" s="234" t="s">
        <v>146</v>
      </c>
      <c r="E143" s="74"/>
      <c r="F143" s="235" t="s">
        <v>677</v>
      </c>
      <c r="G143" s="74"/>
      <c r="H143" s="74"/>
      <c r="I143" s="192"/>
      <c r="J143" s="74"/>
      <c r="K143" s="74"/>
      <c r="L143" s="72"/>
      <c r="M143" s="236"/>
      <c r="N143" s="47"/>
      <c r="O143" s="47"/>
      <c r="P143" s="47"/>
      <c r="Q143" s="47"/>
      <c r="R143" s="47"/>
      <c r="S143" s="47"/>
      <c r="T143" s="95"/>
      <c r="AT143" s="23" t="s">
        <v>146</v>
      </c>
      <c r="AU143" s="23" t="s">
        <v>86</v>
      </c>
    </row>
    <row r="144" s="12" customFormat="1">
      <c r="B144" s="247"/>
      <c r="C144" s="248"/>
      <c r="D144" s="234" t="s">
        <v>148</v>
      </c>
      <c r="E144" s="249" t="s">
        <v>23</v>
      </c>
      <c r="F144" s="250" t="s">
        <v>678</v>
      </c>
      <c r="G144" s="248"/>
      <c r="H144" s="251">
        <v>2.6099999999999999</v>
      </c>
      <c r="I144" s="252"/>
      <c r="J144" s="248"/>
      <c r="K144" s="248"/>
      <c r="L144" s="253"/>
      <c r="M144" s="254"/>
      <c r="N144" s="255"/>
      <c r="O144" s="255"/>
      <c r="P144" s="255"/>
      <c r="Q144" s="255"/>
      <c r="R144" s="255"/>
      <c r="S144" s="255"/>
      <c r="T144" s="256"/>
      <c r="AT144" s="257" t="s">
        <v>148</v>
      </c>
      <c r="AU144" s="257" t="s">
        <v>86</v>
      </c>
      <c r="AV144" s="12" t="s">
        <v>86</v>
      </c>
      <c r="AW144" s="12" t="s">
        <v>39</v>
      </c>
      <c r="AX144" s="12" t="s">
        <v>76</v>
      </c>
      <c r="AY144" s="257" t="s">
        <v>137</v>
      </c>
    </row>
    <row r="145" s="12" customFormat="1">
      <c r="B145" s="247"/>
      <c r="C145" s="248"/>
      <c r="D145" s="234" t="s">
        <v>148</v>
      </c>
      <c r="E145" s="249" t="s">
        <v>23</v>
      </c>
      <c r="F145" s="250" t="s">
        <v>679</v>
      </c>
      <c r="G145" s="248"/>
      <c r="H145" s="251">
        <v>3.8399999999999999</v>
      </c>
      <c r="I145" s="252"/>
      <c r="J145" s="248"/>
      <c r="K145" s="248"/>
      <c r="L145" s="253"/>
      <c r="M145" s="254"/>
      <c r="N145" s="255"/>
      <c r="O145" s="255"/>
      <c r="P145" s="255"/>
      <c r="Q145" s="255"/>
      <c r="R145" s="255"/>
      <c r="S145" s="255"/>
      <c r="T145" s="256"/>
      <c r="AT145" s="257" t="s">
        <v>148</v>
      </c>
      <c r="AU145" s="257" t="s">
        <v>86</v>
      </c>
      <c r="AV145" s="12" t="s">
        <v>86</v>
      </c>
      <c r="AW145" s="12" t="s">
        <v>39</v>
      </c>
      <c r="AX145" s="12" t="s">
        <v>76</v>
      </c>
      <c r="AY145" s="257" t="s">
        <v>137</v>
      </c>
    </row>
    <row r="146" s="1" customFormat="1" ht="25.5" customHeight="1">
      <c r="B146" s="46"/>
      <c r="C146" s="222" t="s">
        <v>220</v>
      </c>
      <c r="D146" s="222" t="s">
        <v>139</v>
      </c>
      <c r="E146" s="223" t="s">
        <v>680</v>
      </c>
      <c r="F146" s="224" t="s">
        <v>681</v>
      </c>
      <c r="G146" s="225" t="s">
        <v>142</v>
      </c>
      <c r="H146" s="226">
        <v>8.016</v>
      </c>
      <c r="I146" s="227"/>
      <c r="J146" s="228">
        <f>ROUND(I146*H146,2)</f>
        <v>0</v>
      </c>
      <c r="K146" s="224" t="s">
        <v>143</v>
      </c>
      <c r="L146" s="72"/>
      <c r="M146" s="229" t="s">
        <v>23</v>
      </c>
      <c r="N146" s="230" t="s">
        <v>47</v>
      </c>
      <c r="O146" s="47"/>
      <c r="P146" s="231">
        <f>O146*H146</f>
        <v>0</v>
      </c>
      <c r="Q146" s="231">
        <v>0</v>
      </c>
      <c r="R146" s="231">
        <f>Q146*H146</f>
        <v>0</v>
      </c>
      <c r="S146" s="231">
        <v>0.031</v>
      </c>
      <c r="T146" s="232">
        <f>S146*H146</f>
        <v>0.248496</v>
      </c>
      <c r="AR146" s="23" t="s">
        <v>144</v>
      </c>
      <c r="AT146" s="23" t="s">
        <v>139</v>
      </c>
      <c r="AU146" s="23" t="s">
        <v>86</v>
      </c>
      <c r="AY146" s="23" t="s">
        <v>137</v>
      </c>
      <c r="BE146" s="233">
        <f>IF(N146="základní",J146,0)</f>
        <v>0</v>
      </c>
      <c r="BF146" s="233">
        <f>IF(N146="snížená",J146,0)</f>
        <v>0</v>
      </c>
      <c r="BG146" s="233">
        <f>IF(N146="zákl. přenesená",J146,0)</f>
        <v>0</v>
      </c>
      <c r="BH146" s="233">
        <f>IF(N146="sníž. přenesená",J146,0)</f>
        <v>0</v>
      </c>
      <c r="BI146" s="233">
        <f>IF(N146="nulová",J146,0)</f>
        <v>0</v>
      </c>
      <c r="BJ146" s="23" t="s">
        <v>84</v>
      </c>
      <c r="BK146" s="233">
        <f>ROUND(I146*H146,2)</f>
        <v>0</v>
      </c>
      <c r="BL146" s="23" t="s">
        <v>144</v>
      </c>
      <c r="BM146" s="23" t="s">
        <v>682</v>
      </c>
    </row>
    <row r="147" s="1" customFormat="1">
      <c r="B147" s="46"/>
      <c r="C147" s="74"/>
      <c r="D147" s="234" t="s">
        <v>146</v>
      </c>
      <c r="E147" s="74"/>
      <c r="F147" s="235" t="s">
        <v>677</v>
      </c>
      <c r="G147" s="74"/>
      <c r="H147" s="74"/>
      <c r="I147" s="192"/>
      <c r="J147" s="74"/>
      <c r="K147" s="74"/>
      <c r="L147" s="72"/>
      <c r="M147" s="236"/>
      <c r="N147" s="47"/>
      <c r="O147" s="47"/>
      <c r="P147" s="47"/>
      <c r="Q147" s="47"/>
      <c r="R147" s="47"/>
      <c r="S147" s="47"/>
      <c r="T147" s="95"/>
      <c r="AT147" s="23" t="s">
        <v>146</v>
      </c>
      <c r="AU147" s="23" t="s">
        <v>86</v>
      </c>
    </row>
    <row r="148" s="12" customFormat="1">
      <c r="B148" s="247"/>
      <c r="C148" s="248"/>
      <c r="D148" s="234" t="s">
        <v>148</v>
      </c>
      <c r="E148" s="249" t="s">
        <v>23</v>
      </c>
      <c r="F148" s="250" t="s">
        <v>668</v>
      </c>
      <c r="G148" s="248"/>
      <c r="H148" s="251">
        <v>3.6000000000000001</v>
      </c>
      <c r="I148" s="252"/>
      <c r="J148" s="248"/>
      <c r="K148" s="248"/>
      <c r="L148" s="253"/>
      <c r="M148" s="254"/>
      <c r="N148" s="255"/>
      <c r="O148" s="255"/>
      <c r="P148" s="255"/>
      <c r="Q148" s="255"/>
      <c r="R148" s="255"/>
      <c r="S148" s="255"/>
      <c r="T148" s="256"/>
      <c r="AT148" s="257" t="s">
        <v>148</v>
      </c>
      <c r="AU148" s="257" t="s">
        <v>86</v>
      </c>
      <c r="AV148" s="12" t="s">
        <v>86</v>
      </c>
      <c r="AW148" s="12" t="s">
        <v>39</v>
      </c>
      <c r="AX148" s="12" t="s">
        <v>76</v>
      </c>
      <c r="AY148" s="257" t="s">
        <v>137</v>
      </c>
    </row>
    <row r="149" s="12" customFormat="1">
      <c r="B149" s="247"/>
      <c r="C149" s="248"/>
      <c r="D149" s="234" t="s">
        <v>148</v>
      </c>
      <c r="E149" s="249" t="s">
        <v>23</v>
      </c>
      <c r="F149" s="250" t="s">
        <v>683</v>
      </c>
      <c r="G149" s="248"/>
      <c r="H149" s="251">
        <v>1.4359999999999999</v>
      </c>
      <c r="I149" s="252"/>
      <c r="J149" s="248"/>
      <c r="K149" s="248"/>
      <c r="L149" s="253"/>
      <c r="M149" s="254"/>
      <c r="N149" s="255"/>
      <c r="O149" s="255"/>
      <c r="P149" s="255"/>
      <c r="Q149" s="255"/>
      <c r="R149" s="255"/>
      <c r="S149" s="255"/>
      <c r="T149" s="256"/>
      <c r="AT149" s="257" t="s">
        <v>148</v>
      </c>
      <c r="AU149" s="257" t="s">
        <v>86</v>
      </c>
      <c r="AV149" s="12" t="s">
        <v>86</v>
      </c>
      <c r="AW149" s="12" t="s">
        <v>39</v>
      </c>
      <c r="AX149" s="12" t="s">
        <v>76</v>
      </c>
      <c r="AY149" s="257" t="s">
        <v>137</v>
      </c>
    </row>
    <row r="150" s="12" customFormat="1">
      <c r="B150" s="247"/>
      <c r="C150" s="248"/>
      <c r="D150" s="234" t="s">
        <v>148</v>
      </c>
      <c r="E150" s="249" t="s">
        <v>23</v>
      </c>
      <c r="F150" s="250" t="s">
        <v>684</v>
      </c>
      <c r="G150" s="248"/>
      <c r="H150" s="251">
        <v>1.8999999999999999</v>
      </c>
      <c r="I150" s="252"/>
      <c r="J150" s="248"/>
      <c r="K150" s="248"/>
      <c r="L150" s="253"/>
      <c r="M150" s="254"/>
      <c r="N150" s="255"/>
      <c r="O150" s="255"/>
      <c r="P150" s="255"/>
      <c r="Q150" s="255"/>
      <c r="R150" s="255"/>
      <c r="S150" s="255"/>
      <c r="T150" s="256"/>
      <c r="AT150" s="257" t="s">
        <v>148</v>
      </c>
      <c r="AU150" s="257" t="s">
        <v>86</v>
      </c>
      <c r="AV150" s="12" t="s">
        <v>86</v>
      </c>
      <c r="AW150" s="12" t="s">
        <v>39</v>
      </c>
      <c r="AX150" s="12" t="s">
        <v>76</v>
      </c>
      <c r="AY150" s="257" t="s">
        <v>137</v>
      </c>
    </row>
    <row r="151" s="12" customFormat="1">
      <c r="B151" s="247"/>
      <c r="C151" s="248"/>
      <c r="D151" s="234" t="s">
        <v>148</v>
      </c>
      <c r="E151" s="249" t="s">
        <v>23</v>
      </c>
      <c r="F151" s="250" t="s">
        <v>685</v>
      </c>
      <c r="G151" s="248"/>
      <c r="H151" s="251">
        <v>1.0800000000000001</v>
      </c>
      <c r="I151" s="252"/>
      <c r="J151" s="248"/>
      <c r="K151" s="248"/>
      <c r="L151" s="253"/>
      <c r="M151" s="254"/>
      <c r="N151" s="255"/>
      <c r="O151" s="255"/>
      <c r="P151" s="255"/>
      <c r="Q151" s="255"/>
      <c r="R151" s="255"/>
      <c r="S151" s="255"/>
      <c r="T151" s="256"/>
      <c r="AT151" s="257" t="s">
        <v>148</v>
      </c>
      <c r="AU151" s="257" t="s">
        <v>86</v>
      </c>
      <c r="AV151" s="12" t="s">
        <v>86</v>
      </c>
      <c r="AW151" s="12" t="s">
        <v>39</v>
      </c>
      <c r="AX151" s="12" t="s">
        <v>76</v>
      </c>
      <c r="AY151" s="257" t="s">
        <v>137</v>
      </c>
    </row>
    <row r="152" s="13" customFormat="1">
      <c r="B152" s="268"/>
      <c r="C152" s="269"/>
      <c r="D152" s="234" t="s">
        <v>148</v>
      </c>
      <c r="E152" s="270" t="s">
        <v>23</v>
      </c>
      <c r="F152" s="271" t="s">
        <v>325</v>
      </c>
      <c r="G152" s="269"/>
      <c r="H152" s="272">
        <v>8.016</v>
      </c>
      <c r="I152" s="273"/>
      <c r="J152" s="269"/>
      <c r="K152" s="269"/>
      <c r="L152" s="274"/>
      <c r="M152" s="275"/>
      <c r="N152" s="276"/>
      <c r="O152" s="276"/>
      <c r="P152" s="276"/>
      <c r="Q152" s="276"/>
      <c r="R152" s="276"/>
      <c r="S152" s="276"/>
      <c r="T152" s="277"/>
      <c r="AT152" s="278" t="s">
        <v>148</v>
      </c>
      <c r="AU152" s="278" t="s">
        <v>86</v>
      </c>
      <c r="AV152" s="13" t="s">
        <v>144</v>
      </c>
      <c r="AW152" s="13" t="s">
        <v>39</v>
      </c>
      <c r="AX152" s="13" t="s">
        <v>84</v>
      </c>
      <c r="AY152" s="278" t="s">
        <v>137</v>
      </c>
    </row>
    <row r="153" s="1" customFormat="1" ht="25.5" customHeight="1">
      <c r="B153" s="46"/>
      <c r="C153" s="222" t="s">
        <v>229</v>
      </c>
      <c r="D153" s="222" t="s">
        <v>139</v>
      </c>
      <c r="E153" s="223" t="s">
        <v>686</v>
      </c>
      <c r="F153" s="224" t="s">
        <v>687</v>
      </c>
      <c r="G153" s="225" t="s">
        <v>142</v>
      </c>
      <c r="H153" s="226">
        <v>56.088999999999999</v>
      </c>
      <c r="I153" s="227"/>
      <c r="J153" s="228">
        <f>ROUND(I153*H153,2)</f>
        <v>0</v>
      </c>
      <c r="K153" s="224" t="s">
        <v>143</v>
      </c>
      <c r="L153" s="72"/>
      <c r="M153" s="229" t="s">
        <v>23</v>
      </c>
      <c r="N153" s="230" t="s">
        <v>47</v>
      </c>
      <c r="O153" s="47"/>
      <c r="P153" s="231">
        <f>O153*H153</f>
        <v>0</v>
      </c>
      <c r="Q153" s="231">
        <v>0</v>
      </c>
      <c r="R153" s="231">
        <f>Q153*H153</f>
        <v>0</v>
      </c>
      <c r="S153" s="231">
        <v>0.053999999999999999</v>
      </c>
      <c r="T153" s="232">
        <f>S153*H153</f>
        <v>3.0288059999999999</v>
      </c>
      <c r="AR153" s="23" t="s">
        <v>144</v>
      </c>
      <c r="AT153" s="23" t="s">
        <v>139</v>
      </c>
      <c r="AU153" s="23" t="s">
        <v>86</v>
      </c>
      <c r="AY153" s="23" t="s">
        <v>137</v>
      </c>
      <c r="BE153" s="233">
        <f>IF(N153="základní",J153,0)</f>
        <v>0</v>
      </c>
      <c r="BF153" s="233">
        <f>IF(N153="snížená",J153,0)</f>
        <v>0</v>
      </c>
      <c r="BG153" s="233">
        <f>IF(N153="zákl. přenesená",J153,0)</f>
        <v>0</v>
      </c>
      <c r="BH153" s="233">
        <f>IF(N153="sníž. přenesená",J153,0)</f>
        <v>0</v>
      </c>
      <c r="BI153" s="233">
        <f>IF(N153="nulová",J153,0)</f>
        <v>0</v>
      </c>
      <c r="BJ153" s="23" t="s">
        <v>84</v>
      </c>
      <c r="BK153" s="233">
        <f>ROUND(I153*H153,2)</f>
        <v>0</v>
      </c>
      <c r="BL153" s="23" t="s">
        <v>144</v>
      </c>
      <c r="BM153" s="23" t="s">
        <v>688</v>
      </c>
    </row>
    <row r="154" s="1" customFormat="1">
      <c r="B154" s="46"/>
      <c r="C154" s="74"/>
      <c r="D154" s="234" t="s">
        <v>146</v>
      </c>
      <c r="E154" s="74"/>
      <c r="F154" s="235" t="s">
        <v>677</v>
      </c>
      <c r="G154" s="74"/>
      <c r="H154" s="74"/>
      <c r="I154" s="192"/>
      <c r="J154" s="74"/>
      <c r="K154" s="74"/>
      <c r="L154" s="72"/>
      <c r="M154" s="236"/>
      <c r="N154" s="47"/>
      <c r="O154" s="47"/>
      <c r="P154" s="47"/>
      <c r="Q154" s="47"/>
      <c r="R154" s="47"/>
      <c r="S154" s="47"/>
      <c r="T154" s="95"/>
      <c r="AT154" s="23" t="s">
        <v>146</v>
      </c>
      <c r="AU154" s="23" t="s">
        <v>86</v>
      </c>
    </row>
    <row r="155" s="12" customFormat="1">
      <c r="B155" s="247"/>
      <c r="C155" s="248"/>
      <c r="D155" s="234" t="s">
        <v>148</v>
      </c>
      <c r="E155" s="249" t="s">
        <v>23</v>
      </c>
      <c r="F155" s="250" t="s">
        <v>689</v>
      </c>
      <c r="G155" s="248"/>
      <c r="H155" s="251">
        <v>23.760000000000002</v>
      </c>
      <c r="I155" s="252"/>
      <c r="J155" s="248"/>
      <c r="K155" s="248"/>
      <c r="L155" s="253"/>
      <c r="M155" s="254"/>
      <c r="N155" s="255"/>
      <c r="O155" s="255"/>
      <c r="P155" s="255"/>
      <c r="Q155" s="255"/>
      <c r="R155" s="255"/>
      <c r="S155" s="255"/>
      <c r="T155" s="256"/>
      <c r="AT155" s="257" t="s">
        <v>148</v>
      </c>
      <c r="AU155" s="257" t="s">
        <v>86</v>
      </c>
      <c r="AV155" s="12" t="s">
        <v>86</v>
      </c>
      <c r="AW155" s="12" t="s">
        <v>39</v>
      </c>
      <c r="AX155" s="12" t="s">
        <v>76</v>
      </c>
      <c r="AY155" s="257" t="s">
        <v>137</v>
      </c>
    </row>
    <row r="156" s="12" customFormat="1">
      <c r="B156" s="247"/>
      <c r="C156" s="248"/>
      <c r="D156" s="234" t="s">
        <v>148</v>
      </c>
      <c r="E156" s="249" t="s">
        <v>23</v>
      </c>
      <c r="F156" s="250" t="s">
        <v>690</v>
      </c>
      <c r="G156" s="248"/>
      <c r="H156" s="251">
        <v>5.1600000000000001</v>
      </c>
      <c r="I156" s="252"/>
      <c r="J156" s="248"/>
      <c r="K156" s="248"/>
      <c r="L156" s="253"/>
      <c r="M156" s="254"/>
      <c r="N156" s="255"/>
      <c r="O156" s="255"/>
      <c r="P156" s="255"/>
      <c r="Q156" s="255"/>
      <c r="R156" s="255"/>
      <c r="S156" s="255"/>
      <c r="T156" s="256"/>
      <c r="AT156" s="257" t="s">
        <v>148</v>
      </c>
      <c r="AU156" s="257" t="s">
        <v>86</v>
      </c>
      <c r="AV156" s="12" t="s">
        <v>86</v>
      </c>
      <c r="AW156" s="12" t="s">
        <v>39</v>
      </c>
      <c r="AX156" s="12" t="s">
        <v>76</v>
      </c>
      <c r="AY156" s="257" t="s">
        <v>137</v>
      </c>
    </row>
    <row r="157" s="12" customFormat="1">
      <c r="B157" s="247"/>
      <c r="C157" s="248"/>
      <c r="D157" s="234" t="s">
        <v>148</v>
      </c>
      <c r="E157" s="249" t="s">
        <v>23</v>
      </c>
      <c r="F157" s="250" t="s">
        <v>691</v>
      </c>
      <c r="G157" s="248"/>
      <c r="H157" s="251">
        <v>9</v>
      </c>
      <c r="I157" s="252"/>
      <c r="J157" s="248"/>
      <c r="K157" s="248"/>
      <c r="L157" s="253"/>
      <c r="M157" s="254"/>
      <c r="N157" s="255"/>
      <c r="O157" s="255"/>
      <c r="P157" s="255"/>
      <c r="Q157" s="255"/>
      <c r="R157" s="255"/>
      <c r="S157" s="255"/>
      <c r="T157" s="256"/>
      <c r="AT157" s="257" t="s">
        <v>148</v>
      </c>
      <c r="AU157" s="257" t="s">
        <v>86</v>
      </c>
      <c r="AV157" s="12" t="s">
        <v>86</v>
      </c>
      <c r="AW157" s="12" t="s">
        <v>39</v>
      </c>
      <c r="AX157" s="12" t="s">
        <v>76</v>
      </c>
      <c r="AY157" s="257" t="s">
        <v>137</v>
      </c>
    </row>
    <row r="158" s="12" customFormat="1">
      <c r="B158" s="247"/>
      <c r="C158" s="248"/>
      <c r="D158" s="234" t="s">
        <v>148</v>
      </c>
      <c r="E158" s="249" t="s">
        <v>23</v>
      </c>
      <c r="F158" s="250" t="s">
        <v>692</v>
      </c>
      <c r="G158" s="248"/>
      <c r="H158" s="251">
        <v>2.944</v>
      </c>
      <c r="I158" s="252"/>
      <c r="J158" s="248"/>
      <c r="K158" s="248"/>
      <c r="L158" s="253"/>
      <c r="M158" s="254"/>
      <c r="N158" s="255"/>
      <c r="O158" s="255"/>
      <c r="P158" s="255"/>
      <c r="Q158" s="255"/>
      <c r="R158" s="255"/>
      <c r="S158" s="255"/>
      <c r="T158" s="256"/>
      <c r="AT158" s="257" t="s">
        <v>148</v>
      </c>
      <c r="AU158" s="257" t="s">
        <v>86</v>
      </c>
      <c r="AV158" s="12" t="s">
        <v>86</v>
      </c>
      <c r="AW158" s="12" t="s">
        <v>39</v>
      </c>
      <c r="AX158" s="12" t="s">
        <v>76</v>
      </c>
      <c r="AY158" s="257" t="s">
        <v>137</v>
      </c>
    </row>
    <row r="159" s="12" customFormat="1">
      <c r="B159" s="247"/>
      <c r="C159" s="248"/>
      <c r="D159" s="234" t="s">
        <v>148</v>
      </c>
      <c r="E159" s="249" t="s">
        <v>23</v>
      </c>
      <c r="F159" s="250" t="s">
        <v>693</v>
      </c>
      <c r="G159" s="248"/>
      <c r="H159" s="251">
        <v>15.225</v>
      </c>
      <c r="I159" s="252"/>
      <c r="J159" s="248"/>
      <c r="K159" s="248"/>
      <c r="L159" s="253"/>
      <c r="M159" s="254"/>
      <c r="N159" s="255"/>
      <c r="O159" s="255"/>
      <c r="P159" s="255"/>
      <c r="Q159" s="255"/>
      <c r="R159" s="255"/>
      <c r="S159" s="255"/>
      <c r="T159" s="256"/>
      <c r="AT159" s="257" t="s">
        <v>148</v>
      </c>
      <c r="AU159" s="257" t="s">
        <v>86</v>
      </c>
      <c r="AV159" s="12" t="s">
        <v>86</v>
      </c>
      <c r="AW159" s="12" t="s">
        <v>39</v>
      </c>
      <c r="AX159" s="12" t="s">
        <v>76</v>
      </c>
      <c r="AY159" s="257" t="s">
        <v>137</v>
      </c>
    </row>
    <row r="160" s="13" customFormat="1">
      <c r="B160" s="268"/>
      <c r="C160" s="269"/>
      <c r="D160" s="234" t="s">
        <v>148</v>
      </c>
      <c r="E160" s="270" t="s">
        <v>23</v>
      </c>
      <c r="F160" s="271" t="s">
        <v>325</v>
      </c>
      <c r="G160" s="269"/>
      <c r="H160" s="272">
        <v>56.088999999999999</v>
      </c>
      <c r="I160" s="273"/>
      <c r="J160" s="269"/>
      <c r="K160" s="269"/>
      <c r="L160" s="274"/>
      <c r="M160" s="275"/>
      <c r="N160" s="276"/>
      <c r="O160" s="276"/>
      <c r="P160" s="276"/>
      <c r="Q160" s="276"/>
      <c r="R160" s="276"/>
      <c r="S160" s="276"/>
      <c r="T160" s="277"/>
      <c r="AT160" s="278" t="s">
        <v>148</v>
      </c>
      <c r="AU160" s="278" t="s">
        <v>86</v>
      </c>
      <c r="AV160" s="13" t="s">
        <v>144</v>
      </c>
      <c r="AW160" s="13" t="s">
        <v>39</v>
      </c>
      <c r="AX160" s="13" t="s">
        <v>84</v>
      </c>
      <c r="AY160" s="278" t="s">
        <v>137</v>
      </c>
    </row>
    <row r="161" s="1" customFormat="1" ht="16.5" customHeight="1">
      <c r="B161" s="46"/>
      <c r="C161" s="222" t="s">
        <v>235</v>
      </c>
      <c r="D161" s="222" t="s">
        <v>139</v>
      </c>
      <c r="E161" s="223" t="s">
        <v>694</v>
      </c>
      <c r="F161" s="224" t="s">
        <v>695</v>
      </c>
      <c r="G161" s="225" t="s">
        <v>142</v>
      </c>
      <c r="H161" s="226">
        <v>6.3040000000000003</v>
      </c>
      <c r="I161" s="227"/>
      <c r="J161" s="228">
        <f>ROUND(I161*H161,2)</f>
        <v>0</v>
      </c>
      <c r="K161" s="224" t="s">
        <v>143</v>
      </c>
      <c r="L161" s="72"/>
      <c r="M161" s="229" t="s">
        <v>23</v>
      </c>
      <c r="N161" s="230" t="s">
        <v>47</v>
      </c>
      <c r="O161" s="47"/>
      <c r="P161" s="231">
        <f>O161*H161</f>
        <v>0</v>
      </c>
      <c r="Q161" s="231">
        <v>0</v>
      </c>
      <c r="R161" s="231">
        <f>Q161*H161</f>
        <v>0</v>
      </c>
      <c r="S161" s="231">
        <v>0.087999999999999995</v>
      </c>
      <c r="T161" s="232">
        <f>S161*H161</f>
        <v>0.55475200000000002</v>
      </c>
      <c r="AR161" s="23" t="s">
        <v>144</v>
      </c>
      <c r="AT161" s="23" t="s">
        <v>139</v>
      </c>
      <c r="AU161" s="23" t="s">
        <v>86</v>
      </c>
      <c r="AY161" s="23" t="s">
        <v>137</v>
      </c>
      <c r="BE161" s="233">
        <f>IF(N161="základní",J161,0)</f>
        <v>0</v>
      </c>
      <c r="BF161" s="233">
        <f>IF(N161="snížená",J161,0)</f>
        <v>0</v>
      </c>
      <c r="BG161" s="233">
        <f>IF(N161="zákl. přenesená",J161,0)</f>
        <v>0</v>
      </c>
      <c r="BH161" s="233">
        <f>IF(N161="sníž. přenesená",J161,0)</f>
        <v>0</v>
      </c>
      <c r="BI161" s="233">
        <f>IF(N161="nulová",J161,0)</f>
        <v>0</v>
      </c>
      <c r="BJ161" s="23" t="s">
        <v>84</v>
      </c>
      <c r="BK161" s="233">
        <f>ROUND(I161*H161,2)</f>
        <v>0</v>
      </c>
      <c r="BL161" s="23" t="s">
        <v>144</v>
      </c>
      <c r="BM161" s="23" t="s">
        <v>696</v>
      </c>
    </row>
    <row r="162" s="1" customFormat="1">
      <c r="B162" s="46"/>
      <c r="C162" s="74"/>
      <c r="D162" s="234" t="s">
        <v>146</v>
      </c>
      <c r="E162" s="74"/>
      <c r="F162" s="235" t="s">
        <v>677</v>
      </c>
      <c r="G162" s="74"/>
      <c r="H162" s="74"/>
      <c r="I162" s="192"/>
      <c r="J162" s="74"/>
      <c r="K162" s="74"/>
      <c r="L162" s="72"/>
      <c r="M162" s="236"/>
      <c r="N162" s="47"/>
      <c r="O162" s="47"/>
      <c r="P162" s="47"/>
      <c r="Q162" s="47"/>
      <c r="R162" s="47"/>
      <c r="S162" s="47"/>
      <c r="T162" s="95"/>
      <c r="AT162" s="23" t="s">
        <v>146</v>
      </c>
      <c r="AU162" s="23" t="s">
        <v>86</v>
      </c>
    </row>
    <row r="163" s="12" customFormat="1">
      <c r="B163" s="247"/>
      <c r="C163" s="248"/>
      <c r="D163" s="234" t="s">
        <v>148</v>
      </c>
      <c r="E163" s="249" t="s">
        <v>23</v>
      </c>
      <c r="F163" s="250" t="s">
        <v>697</v>
      </c>
      <c r="G163" s="248"/>
      <c r="H163" s="251">
        <v>6.3040000000000003</v>
      </c>
      <c r="I163" s="252"/>
      <c r="J163" s="248"/>
      <c r="K163" s="248"/>
      <c r="L163" s="253"/>
      <c r="M163" s="254"/>
      <c r="N163" s="255"/>
      <c r="O163" s="255"/>
      <c r="P163" s="255"/>
      <c r="Q163" s="255"/>
      <c r="R163" s="255"/>
      <c r="S163" s="255"/>
      <c r="T163" s="256"/>
      <c r="AT163" s="257" t="s">
        <v>148</v>
      </c>
      <c r="AU163" s="257" t="s">
        <v>86</v>
      </c>
      <c r="AV163" s="12" t="s">
        <v>86</v>
      </c>
      <c r="AW163" s="12" t="s">
        <v>39</v>
      </c>
      <c r="AX163" s="12" t="s">
        <v>84</v>
      </c>
      <c r="AY163" s="257" t="s">
        <v>137</v>
      </c>
    </row>
    <row r="164" s="1" customFormat="1" ht="16.5" customHeight="1">
      <c r="B164" s="46"/>
      <c r="C164" s="222" t="s">
        <v>10</v>
      </c>
      <c r="D164" s="222" t="s">
        <v>139</v>
      </c>
      <c r="E164" s="223" t="s">
        <v>698</v>
      </c>
      <c r="F164" s="224" t="s">
        <v>699</v>
      </c>
      <c r="G164" s="225" t="s">
        <v>142</v>
      </c>
      <c r="H164" s="226">
        <v>2.5739999999999998</v>
      </c>
      <c r="I164" s="227"/>
      <c r="J164" s="228">
        <f>ROUND(I164*H164,2)</f>
        <v>0</v>
      </c>
      <c r="K164" s="224" t="s">
        <v>143</v>
      </c>
      <c r="L164" s="72"/>
      <c r="M164" s="229" t="s">
        <v>23</v>
      </c>
      <c r="N164" s="230" t="s">
        <v>47</v>
      </c>
      <c r="O164" s="47"/>
      <c r="P164" s="231">
        <f>O164*H164</f>
        <v>0</v>
      </c>
      <c r="Q164" s="231">
        <v>0</v>
      </c>
      <c r="R164" s="231">
        <f>Q164*H164</f>
        <v>0</v>
      </c>
      <c r="S164" s="231">
        <v>0.067000000000000004</v>
      </c>
      <c r="T164" s="232">
        <f>S164*H164</f>
        <v>0.172458</v>
      </c>
      <c r="AR164" s="23" t="s">
        <v>144</v>
      </c>
      <c r="AT164" s="23" t="s">
        <v>139</v>
      </c>
      <c r="AU164" s="23" t="s">
        <v>86</v>
      </c>
      <c r="AY164" s="23" t="s">
        <v>137</v>
      </c>
      <c r="BE164" s="233">
        <f>IF(N164="základní",J164,0)</f>
        <v>0</v>
      </c>
      <c r="BF164" s="233">
        <f>IF(N164="snížená",J164,0)</f>
        <v>0</v>
      </c>
      <c r="BG164" s="233">
        <f>IF(N164="zákl. přenesená",J164,0)</f>
        <v>0</v>
      </c>
      <c r="BH164" s="233">
        <f>IF(N164="sníž. přenesená",J164,0)</f>
        <v>0</v>
      </c>
      <c r="BI164" s="233">
        <f>IF(N164="nulová",J164,0)</f>
        <v>0</v>
      </c>
      <c r="BJ164" s="23" t="s">
        <v>84</v>
      </c>
      <c r="BK164" s="233">
        <f>ROUND(I164*H164,2)</f>
        <v>0</v>
      </c>
      <c r="BL164" s="23" t="s">
        <v>144</v>
      </c>
      <c r="BM164" s="23" t="s">
        <v>700</v>
      </c>
    </row>
    <row r="165" s="1" customFormat="1">
      <c r="B165" s="46"/>
      <c r="C165" s="74"/>
      <c r="D165" s="234" t="s">
        <v>146</v>
      </c>
      <c r="E165" s="74"/>
      <c r="F165" s="235" t="s">
        <v>677</v>
      </c>
      <c r="G165" s="74"/>
      <c r="H165" s="74"/>
      <c r="I165" s="192"/>
      <c r="J165" s="74"/>
      <c r="K165" s="74"/>
      <c r="L165" s="72"/>
      <c r="M165" s="236"/>
      <c r="N165" s="47"/>
      <c r="O165" s="47"/>
      <c r="P165" s="47"/>
      <c r="Q165" s="47"/>
      <c r="R165" s="47"/>
      <c r="S165" s="47"/>
      <c r="T165" s="95"/>
      <c r="AT165" s="23" t="s">
        <v>146</v>
      </c>
      <c r="AU165" s="23" t="s">
        <v>86</v>
      </c>
    </row>
    <row r="166" s="12" customFormat="1">
      <c r="B166" s="247"/>
      <c r="C166" s="248"/>
      <c r="D166" s="234" t="s">
        <v>148</v>
      </c>
      <c r="E166" s="249" t="s">
        <v>23</v>
      </c>
      <c r="F166" s="250" t="s">
        <v>701</v>
      </c>
      <c r="G166" s="248"/>
      <c r="H166" s="251">
        <v>2.5739999999999998</v>
      </c>
      <c r="I166" s="252"/>
      <c r="J166" s="248"/>
      <c r="K166" s="248"/>
      <c r="L166" s="253"/>
      <c r="M166" s="254"/>
      <c r="N166" s="255"/>
      <c r="O166" s="255"/>
      <c r="P166" s="255"/>
      <c r="Q166" s="255"/>
      <c r="R166" s="255"/>
      <c r="S166" s="255"/>
      <c r="T166" s="256"/>
      <c r="AT166" s="257" t="s">
        <v>148</v>
      </c>
      <c r="AU166" s="257" t="s">
        <v>86</v>
      </c>
      <c r="AV166" s="12" t="s">
        <v>86</v>
      </c>
      <c r="AW166" s="12" t="s">
        <v>39</v>
      </c>
      <c r="AX166" s="12" t="s">
        <v>84</v>
      </c>
      <c r="AY166" s="257" t="s">
        <v>137</v>
      </c>
    </row>
    <row r="167" s="10" customFormat="1" ht="29.88" customHeight="1">
      <c r="B167" s="206"/>
      <c r="C167" s="207"/>
      <c r="D167" s="208" t="s">
        <v>75</v>
      </c>
      <c r="E167" s="220" t="s">
        <v>227</v>
      </c>
      <c r="F167" s="220" t="s">
        <v>228</v>
      </c>
      <c r="G167" s="207"/>
      <c r="H167" s="207"/>
      <c r="I167" s="210"/>
      <c r="J167" s="221">
        <f>BK167</f>
        <v>0</v>
      </c>
      <c r="K167" s="207"/>
      <c r="L167" s="212"/>
      <c r="M167" s="213"/>
      <c r="N167" s="214"/>
      <c r="O167" s="214"/>
      <c r="P167" s="215">
        <f>SUM(P168:P176)</f>
        <v>0</v>
      </c>
      <c r="Q167" s="214"/>
      <c r="R167" s="215">
        <f>SUM(R168:R176)</f>
        <v>0</v>
      </c>
      <c r="S167" s="214"/>
      <c r="T167" s="216">
        <f>SUM(T168:T176)</f>
        <v>0</v>
      </c>
      <c r="AR167" s="217" t="s">
        <v>84</v>
      </c>
      <c r="AT167" s="218" t="s">
        <v>75</v>
      </c>
      <c r="AU167" s="218" t="s">
        <v>84</v>
      </c>
      <c r="AY167" s="217" t="s">
        <v>137</v>
      </c>
      <c r="BK167" s="219">
        <f>SUM(BK168:BK176)</f>
        <v>0</v>
      </c>
    </row>
    <row r="168" s="1" customFormat="1" ht="25.5" customHeight="1">
      <c r="B168" s="46"/>
      <c r="C168" s="222" t="s">
        <v>244</v>
      </c>
      <c r="D168" s="222" t="s">
        <v>139</v>
      </c>
      <c r="E168" s="223" t="s">
        <v>702</v>
      </c>
      <c r="F168" s="224" t="s">
        <v>703</v>
      </c>
      <c r="G168" s="225" t="s">
        <v>232</v>
      </c>
      <c r="H168" s="226">
        <v>6.8520000000000003</v>
      </c>
      <c r="I168" s="227"/>
      <c r="J168" s="228">
        <f>ROUND(I168*H168,2)</f>
        <v>0</v>
      </c>
      <c r="K168" s="224" t="s">
        <v>143</v>
      </c>
      <c r="L168" s="72"/>
      <c r="M168" s="229" t="s">
        <v>23</v>
      </c>
      <c r="N168" s="230" t="s">
        <v>47</v>
      </c>
      <c r="O168" s="47"/>
      <c r="P168" s="231">
        <f>O168*H168</f>
        <v>0</v>
      </c>
      <c r="Q168" s="231">
        <v>0</v>
      </c>
      <c r="R168" s="231">
        <f>Q168*H168</f>
        <v>0</v>
      </c>
      <c r="S168" s="231">
        <v>0</v>
      </c>
      <c r="T168" s="232">
        <f>S168*H168</f>
        <v>0</v>
      </c>
      <c r="AR168" s="23" t="s">
        <v>144</v>
      </c>
      <c r="AT168" s="23" t="s">
        <v>139</v>
      </c>
      <c r="AU168" s="23" t="s">
        <v>86</v>
      </c>
      <c r="AY168" s="23" t="s">
        <v>137</v>
      </c>
      <c r="BE168" s="233">
        <f>IF(N168="základní",J168,0)</f>
        <v>0</v>
      </c>
      <c r="BF168" s="233">
        <f>IF(N168="snížená",J168,0)</f>
        <v>0</v>
      </c>
      <c r="BG168" s="233">
        <f>IF(N168="zákl. přenesená",J168,0)</f>
        <v>0</v>
      </c>
      <c r="BH168" s="233">
        <f>IF(N168="sníž. přenesená",J168,0)</f>
        <v>0</v>
      </c>
      <c r="BI168" s="233">
        <f>IF(N168="nulová",J168,0)</f>
        <v>0</v>
      </c>
      <c r="BJ168" s="23" t="s">
        <v>84</v>
      </c>
      <c r="BK168" s="233">
        <f>ROUND(I168*H168,2)</f>
        <v>0</v>
      </c>
      <c r="BL168" s="23" t="s">
        <v>144</v>
      </c>
      <c r="BM168" s="23" t="s">
        <v>704</v>
      </c>
    </row>
    <row r="169" s="1" customFormat="1">
      <c r="B169" s="46"/>
      <c r="C169" s="74"/>
      <c r="D169" s="234" t="s">
        <v>146</v>
      </c>
      <c r="E169" s="74"/>
      <c r="F169" s="235" t="s">
        <v>234</v>
      </c>
      <c r="G169" s="74"/>
      <c r="H169" s="74"/>
      <c r="I169" s="192"/>
      <c r="J169" s="74"/>
      <c r="K169" s="74"/>
      <c r="L169" s="72"/>
      <c r="M169" s="236"/>
      <c r="N169" s="47"/>
      <c r="O169" s="47"/>
      <c r="P169" s="47"/>
      <c r="Q169" s="47"/>
      <c r="R169" s="47"/>
      <c r="S169" s="47"/>
      <c r="T169" s="95"/>
      <c r="AT169" s="23" t="s">
        <v>146</v>
      </c>
      <c r="AU169" s="23" t="s">
        <v>86</v>
      </c>
    </row>
    <row r="170" s="1" customFormat="1" ht="25.5" customHeight="1">
      <c r="B170" s="46"/>
      <c r="C170" s="222" t="s">
        <v>249</v>
      </c>
      <c r="D170" s="222" t="s">
        <v>139</v>
      </c>
      <c r="E170" s="223" t="s">
        <v>236</v>
      </c>
      <c r="F170" s="224" t="s">
        <v>237</v>
      </c>
      <c r="G170" s="225" t="s">
        <v>232</v>
      </c>
      <c r="H170" s="226">
        <v>3.7749999999999999</v>
      </c>
      <c r="I170" s="227"/>
      <c r="J170" s="228">
        <f>ROUND(I170*H170,2)</f>
        <v>0</v>
      </c>
      <c r="K170" s="224" t="s">
        <v>143</v>
      </c>
      <c r="L170" s="72"/>
      <c r="M170" s="229" t="s">
        <v>23</v>
      </c>
      <c r="N170" s="230" t="s">
        <v>47</v>
      </c>
      <c r="O170" s="47"/>
      <c r="P170" s="231">
        <f>O170*H170</f>
        <v>0</v>
      </c>
      <c r="Q170" s="231">
        <v>0</v>
      </c>
      <c r="R170" s="231">
        <f>Q170*H170</f>
        <v>0</v>
      </c>
      <c r="S170" s="231">
        <v>0</v>
      </c>
      <c r="T170" s="232">
        <f>S170*H170</f>
        <v>0</v>
      </c>
      <c r="AR170" s="23" t="s">
        <v>144</v>
      </c>
      <c r="AT170" s="23" t="s">
        <v>139</v>
      </c>
      <c r="AU170" s="23" t="s">
        <v>86</v>
      </c>
      <c r="AY170" s="23" t="s">
        <v>137</v>
      </c>
      <c r="BE170" s="233">
        <f>IF(N170="základní",J170,0)</f>
        <v>0</v>
      </c>
      <c r="BF170" s="233">
        <f>IF(N170="snížená",J170,0)</f>
        <v>0</v>
      </c>
      <c r="BG170" s="233">
        <f>IF(N170="zákl. přenesená",J170,0)</f>
        <v>0</v>
      </c>
      <c r="BH170" s="233">
        <f>IF(N170="sníž. přenesená",J170,0)</f>
        <v>0</v>
      </c>
      <c r="BI170" s="233">
        <f>IF(N170="nulová",J170,0)</f>
        <v>0</v>
      </c>
      <c r="BJ170" s="23" t="s">
        <v>84</v>
      </c>
      <c r="BK170" s="233">
        <f>ROUND(I170*H170,2)</f>
        <v>0</v>
      </c>
      <c r="BL170" s="23" t="s">
        <v>144</v>
      </c>
      <c r="BM170" s="23" t="s">
        <v>705</v>
      </c>
    </row>
    <row r="171" s="1" customFormat="1">
      <c r="B171" s="46"/>
      <c r="C171" s="74"/>
      <c r="D171" s="234" t="s">
        <v>146</v>
      </c>
      <c r="E171" s="74"/>
      <c r="F171" s="235" t="s">
        <v>239</v>
      </c>
      <c r="G171" s="74"/>
      <c r="H171" s="74"/>
      <c r="I171" s="192"/>
      <c r="J171" s="74"/>
      <c r="K171" s="74"/>
      <c r="L171" s="72"/>
      <c r="M171" s="236"/>
      <c r="N171" s="47"/>
      <c r="O171" s="47"/>
      <c r="P171" s="47"/>
      <c r="Q171" s="47"/>
      <c r="R171" s="47"/>
      <c r="S171" s="47"/>
      <c r="T171" s="95"/>
      <c r="AT171" s="23" t="s">
        <v>146</v>
      </c>
      <c r="AU171" s="23" t="s">
        <v>86</v>
      </c>
    </row>
    <row r="172" s="1" customFormat="1" ht="25.5" customHeight="1">
      <c r="B172" s="46"/>
      <c r="C172" s="222" t="s">
        <v>226</v>
      </c>
      <c r="D172" s="222" t="s">
        <v>139</v>
      </c>
      <c r="E172" s="223" t="s">
        <v>240</v>
      </c>
      <c r="F172" s="224" t="s">
        <v>241</v>
      </c>
      <c r="G172" s="225" t="s">
        <v>232</v>
      </c>
      <c r="H172" s="226">
        <v>37.75</v>
      </c>
      <c r="I172" s="227"/>
      <c r="J172" s="228">
        <f>ROUND(I172*H172,2)</f>
        <v>0</v>
      </c>
      <c r="K172" s="224" t="s">
        <v>143</v>
      </c>
      <c r="L172" s="72"/>
      <c r="M172" s="229" t="s">
        <v>23</v>
      </c>
      <c r="N172" s="230" t="s">
        <v>47</v>
      </c>
      <c r="O172" s="47"/>
      <c r="P172" s="231">
        <f>O172*H172</f>
        <v>0</v>
      </c>
      <c r="Q172" s="231">
        <v>0</v>
      </c>
      <c r="R172" s="231">
        <f>Q172*H172</f>
        <v>0</v>
      </c>
      <c r="S172" s="231">
        <v>0</v>
      </c>
      <c r="T172" s="232">
        <f>S172*H172</f>
        <v>0</v>
      </c>
      <c r="AR172" s="23" t="s">
        <v>144</v>
      </c>
      <c r="AT172" s="23" t="s">
        <v>139</v>
      </c>
      <c r="AU172" s="23" t="s">
        <v>86</v>
      </c>
      <c r="AY172" s="23" t="s">
        <v>137</v>
      </c>
      <c r="BE172" s="233">
        <f>IF(N172="základní",J172,0)</f>
        <v>0</v>
      </c>
      <c r="BF172" s="233">
        <f>IF(N172="snížená",J172,0)</f>
        <v>0</v>
      </c>
      <c r="BG172" s="233">
        <f>IF(N172="zákl. přenesená",J172,0)</f>
        <v>0</v>
      </c>
      <c r="BH172" s="233">
        <f>IF(N172="sníž. přenesená",J172,0)</f>
        <v>0</v>
      </c>
      <c r="BI172" s="233">
        <f>IF(N172="nulová",J172,0)</f>
        <v>0</v>
      </c>
      <c r="BJ172" s="23" t="s">
        <v>84</v>
      </c>
      <c r="BK172" s="233">
        <f>ROUND(I172*H172,2)</f>
        <v>0</v>
      </c>
      <c r="BL172" s="23" t="s">
        <v>144</v>
      </c>
      <c r="BM172" s="23" t="s">
        <v>706</v>
      </c>
    </row>
    <row r="173" s="1" customFormat="1">
      <c r="B173" s="46"/>
      <c r="C173" s="74"/>
      <c r="D173" s="234" t="s">
        <v>146</v>
      </c>
      <c r="E173" s="74"/>
      <c r="F173" s="235" t="s">
        <v>239</v>
      </c>
      <c r="G173" s="74"/>
      <c r="H173" s="74"/>
      <c r="I173" s="192"/>
      <c r="J173" s="74"/>
      <c r="K173" s="74"/>
      <c r="L173" s="72"/>
      <c r="M173" s="236"/>
      <c r="N173" s="47"/>
      <c r="O173" s="47"/>
      <c r="P173" s="47"/>
      <c r="Q173" s="47"/>
      <c r="R173" s="47"/>
      <c r="S173" s="47"/>
      <c r="T173" s="95"/>
      <c r="AT173" s="23" t="s">
        <v>146</v>
      </c>
      <c r="AU173" s="23" t="s">
        <v>86</v>
      </c>
    </row>
    <row r="174" s="12" customFormat="1">
      <c r="B174" s="247"/>
      <c r="C174" s="248"/>
      <c r="D174" s="234" t="s">
        <v>148</v>
      </c>
      <c r="E174" s="248"/>
      <c r="F174" s="250" t="s">
        <v>707</v>
      </c>
      <c r="G174" s="248"/>
      <c r="H174" s="251">
        <v>37.75</v>
      </c>
      <c r="I174" s="252"/>
      <c r="J174" s="248"/>
      <c r="K174" s="248"/>
      <c r="L174" s="253"/>
      <c r="M174" s="254"/>
      <c r="N174" s="255"/>
      <c r="O174" s="255"/>
      <c r="P174" s="255"/>
      <c r="Q174" s="255"/>
      <c r="R174" s="255"/>
      <c r="S174" s="255"/>
      <c r="T174" s="256"/>
      <c r="AT174" s="257" t="s">
        <v>148</v>
      </c>
      <c r="AU174" s="257" t="s">
        <v>86</v>
      </c>
      <c r="AV174" s="12" t="s">
        <v>86</v>
      </c>
      <c r="AW174" s="12" t="s">
        <v>6</v>
      </c>
      <c r="AX174" s="12" t="s">
        <v>84</v>
      </c>
      <c r="AY174" s="257" t="s">
        <v>137</v>
      </c>
    </row>
    <row r="175" s="1" customFormat="1" ht="38.25" customHeight="1">
      <c r="B175" s="46"/>
      <c r="C175" s="222" t="s">
        <v>264</v>
      </c>
      <c r="D175" s="222" t="s">
        <v>139</v>
      </c>
      <c r="E175" s="223" t="s">
        <v>245</v>
      </c>
      <c r="F175" s="224" t="s">
        <v>246</v>
      </c>
      <c r="G175" s="225" t="s">
        <v>232</v>
      </c>
      <c r="H175" s="226">
        <v>3.7749999999999999</v>
      </c>
      <c r="I175" s="227"/>
      <c r="J175" s="228">
        <f>ROUND(I175*H175,2)</f>
        <v>0</v>
      </c>
      <c r="K175" s="224" t="s">
        <v>143</v>
      </c>
      <c r="L175" s="72"/>
      <c r="M175" s="229" t="s">
        <v>23</v>
      </c>
      <c r="N175" s="230" t="s">
        <v>47</v>
      </c>
      <c r="O175" s="47"/>
      <c r="P175" s="231">
        <f>O175*H175</f>
        <v>0</v>
      </c>
      <c r="Q175" s="231">
        <v>0</v>
      </c>
      <c r="R175" s="231">
        <f>Q175*H175</f>
        <v>0</v>
      </c>
      <c r="S175" s="231">
        <v>0</v>
      </c>
      <c r="T175" s="232">
        <f>S175*H175</f>
        <v>0</v>
      </c>
      <c r="AR175" s="23" t="s">
        <v>144</v>
      </c>
      <c r="AT175" s="23" t="s">
        <v>139</v>
      </c>
      <c r="AU175" s="23" t="s">
        <v>86</v>
      </c>
      <c r="AY175" s="23" t="s">
        <v>137</v>
      </c>
      <c r="BE175" s="233">
        <f>IF(N175="základní",J175,0)</f>
        <v>0</v>
      </c>
      <c r="BF175" s="233">
        <f>IF(N175="snížená",J175,0)</f>
        <v>0</v>
      </c>
      <c r="BG175" s="233">
        <f>IF(N175="zákl. přenesená",J175,0)</f>
        <v>0</v>
      </c>
      <c r="BH175" s="233">
        <f>IF(N175="sníž. přenesená",J175,0)</f>
        <v>0</v>
      </c>
      <c r="BI175" s="233">
        <f>IF(N175="nulová",J175,0)</f>
        <v>0</v>
      </c>
      <c r="BJ175" s="23" t="s">
        <v>84</v>
      </c>
      <c r="BK175" s="233">
        <f>ROUND(I175*H175,2)</f>
        <v>0</v>
      </c>
      <c r="BL175" s="23" t="s">
        <v>144</v>
      </c>
      <c r="BM175" s="23" t="s">
        <v>708</v>
      </c>
    </row>
    <row r="176" s="1" customFormat="1">
      <c r="B176" s="46"/>
      <c r="C176" s="74"/>
      <c r="D176" s="234" t="s">
        <v>146</v>
      </c>
      <c r="E176" s="74"/>
      <c r="F176" s="235" t="s">
        <v>248</v>
      </c>
      <c r="G176" s="74"/>
      <c r="H176" s="74"/>
      <c r="I176" s="192"/>
      <c r="J176" s="74"/>
      <c r="K176" s="74"/>
      <c r="L176" s="72"/>
      <c r="M176" s="236"/>
      <c r="N176" s="47"/>
      <c r="O176" s="47"/>
      <c r="P176" s="47"/>
      <c r="Q176" s="47"/>
      <c r="R176" s="47"/>
      <c r="S176" s="47"/>
      <c r="T176" s="95"/>
      <c r="AT176" s="23" t="s">
        <v>146</v>
      </c>
      <c r="AU176" s="23" t="s">
        <v>86</v>
      </c>
    </row>
    <row r="177" s="10" customFormat="1" ht="29.88" customHeight="1">
      <c r="B177" s="206"/>
      <c r="C177" s="207"/>
      <c r="D177" s="208" t="s">
        <v>75</v>
      </c>
      <c r="E177" s="220" t="s">
        <v>254</v>
      </c>
      <c r="F177" s="220" t="s">
        <v>255</v>
      </c>
      <c r="G177" s="207"/>
      <c r="H177" s="207"/>
      <c r="I177" s="210"/>
      <c r="J177" s="221">
        <f>BK177</f>
        <v>0</v>
      </c>
      <c r="K177" s="207"/>
      <c r="L177" s="212"/>
      <c r="M177" s="213"/>
      <c r="N177" s="214"/>
      <c r="O177" s="214"/>
      <c r="P177" s="215">
        <f>SUM(P178:P179)</f>
        <v>0</v>
      </c>
      <c r="Q177" s="214"/>
      <c r="R177" s="215">
        <f>SUM(R178:R179)</f>
        <v>0</v>
      </c>
      <c r="S177" s="214"/>
      <c r="T177" s="216">
        <f>SUM(T178:T179)</f>
        <v>0</v>
      </c>
      <c r="AR177" s="217" t="s">
        <v>84</v>
      </c>
      <c r="AT177" s="218" t="s">
        <v>75</v>
      </c>
      <c r="AU177" s="218" t="s">
        <v>84</v>
      </c>
      <c r="AY177" s="217" t="s">
        <v>137</v>
      </c>
      <c r="BK177" s="219">
        <f>SUM(BK178:BK179)</f>
        <v>0</v>
      </c>
    </row>
    <row r="178" s="1" customFormat="1" ht="38.25" customHeight="1">
      <c r="B178" s="46"/>
      <c r="C178" s="222" t="s">
        <v>271</v>
      </c>
      <c r="D178" s="222" t="s">
        <v>139</v>
      </c>
      <c r="E178" s="223" t="s">
        <v>256</v>
      </c>
      <c r="F178" s="224" t="s">
        <v>257</v>
      </c>
      <c r="G178" s="225" t="s">
        <v>232</v>
      </c>
      <c r="H178" s="226">
        <v>7.4969999999999999</v>
      </c>
      <c r="I178" s="227"/>
      <c r="J178" s="228">
        <f>ROUND(I178*H178,2)</f>
        <v>0</v>
      </c>
      <c r="K178" s="224" t="s">
        <v>143</v>
      </c>
      <c r="L178" s="72"/>
      <c r="M178" s="229" t="s">
        <v>23</v>
      </c>
      <c r="N178" s="230" t="s">
        <v>47</v>
      </c>
      <c r="O178" s="47"/>
      <c r="P178" s="231">
        <f>O178*H178</f>
        <v>0</v>
      </c>
      <c r="Q178" s="231">
        <v>0</v>
      </c>
      <c r="R178" s="231">
        <f>Q178*H178</f>
        <v>0</v>
      </c>
      <c r="S178" s="231">
        <v>0</v>
      </c>
      <c r="T178" s="232">
        <f>S178*H178</f>
        <v>0</v>
      </c>
      <c r="AR178" s="23" t="s">
        <v>144</v>
      </c>
      <c r="AT178" s="23" t="s">
        <v>139</v>
      </c>
      <c r="AU178" s="23" t="s">
        <v>86</v>
      </c>
      <c r="AY178" s="23" t="s">
        <v>137</v>
      </c>
      <c r="BE178" s="233">
        <f>IF(N178="základní",J178,0)</f>
        <v>0</v>
      </c>
      <c r="BF178" s="233">
        <f>IF(N178="snížená",J178,0)</f>
        <v>0</v>
      </c>
      <c r="BG178" s="233">
        <f>IF(N178="zákl. přenesená",J178,0)</f>
        <v>0</v>
      </c>
      <c r="BH178" s="233">
        <f>IF(N178="sníž. přenesená",J178,0)</f>
        <v>0</v>
      </c>
      <c r="BI178" s="233">
        <f>IF(N178="nulová",J178,0)</f>
        <v>0</v>
      </c>
      <c r="BJ178" s="23" t="s">
        <v>84</v>
      </c>
      <c r="BK178" s="233">
        <f>ROUND(I178*H178,2)</f>
        <v>0</v>
      </c>
      <c r="BL178" s="23" t="s">
        <v>144</v>
      </c>
      <c r="BM178" s="23" t="s">
        <v>709</v>
      </c>
    </row>
    <row r="179" s="1" customFormat="1">
      <c r="B179" s="46"/>
      <c r="C179" s="74"/>
      <c r="D179" s="234" t="s">
        <v>146</v>
      </c>
      <c r="E179" s="74"/>
      <c r="F179" s="235" t="s">
        <v>259</v>
      </c>
      <c r="G179" s="74"/>
      <c r="H179" s="74"/>
      <c r="I179" s="192"/>
      <c r="J179" s="74"/>
      <c r="K179" s="74"/>
      <c r="L179" s="72"/>
      <c r="M179" s="236"/>
      <c r="N179" s="47"/>
      <c r="O179" s="47"/>
      <c r="P179" s="47"/>
      <c r="Q179" s="47"/>
      <c r="R179" s="47"/>
      <c r="S179" s="47"/>
      <c r="T179" s="95"/>
      <c r="AT179" s="23" t="s">
        <v>146</v>
      </c>
      <c r="AU179" s="23" t="s">
        <v>86</v>
      </c>
    </row>
    <row r="180" s="10" customFormat="1" ht="37.44" customHeight="1">
      <c r="B180" s="206"/>
      <c r="C180" s="207"/>
      <c r="D180" s="208" t="s">
        <v>75</v>
      </c>
      <c r="E180" s="209" t="s">
        <v>260</v>
      </c>
      <c r="F180" s="209" t="s">
        <v>261</v>
      </c>
      <c r="G180" s="207"/>
      <c r="H180" s="207"/>
      <c r="I180" s="210"/>
      <c r="J180" s="211">
        <f>BK180</f>
        <v>0</v>
      </c>
      <c r="K180" s="207"/>
      <c r="L180" s="212"/>
      <c r="M180" s="213"/>
      <c r="N180" s="214"/>
      <c r="O180" s="214"/>
      <c r="P180" s="215">
        <f>P181+P185+P202+P280+P299+P306+P309</f>
        <v>0</v>
      </c>
      <c r="Q180" s="214"/>
      <c r="R180" s="215">
        <f>R181+R185+R202+R280+R299+R306+R309</f>
        <v>4.6286228403199994</v>
      </c>
      <c r="S180" s="214"/>
      <c r="T180" s="216">
        <f>T181+T185+T202+T280+T299+T306+T309</f>
        <v>0.78085340000000003</v>
      </c>
      <c r="AR180" s="217" t="s">
        <v>86</v>
      </c>
      <c r="AT180" s="218" t="s">
        <v>75</v>
      </c>
      <c r="AU180" s="218" t="s">
        <v>76</v>
      </c>
      <c r="AY180" s="217" t="s">
        <v>137</v>
      </c>
      <c r="BK180" s="219">
        <f>BK181+BK185+BK202+BK280+BK299+BK306+BK309</f>
        <v>0</v>
      </c>
    </row>
    <row r="181" s="10" customFormat="1" ht="19.92" customHeight="1">
      <c r="B181" s="206"/>
      <c r="C181" s="207"/>
      <c r="D181" s="208" t="s">
        <v>75</v>
      </c>
      <c r="E181" s="220" t="s">
        <v>710</v>
      </c>
      <c r="F181" s="220" t="s">
        <v>711</v>
      </c>
      <c r="G181" s="207"/>
      <c r="H181" s="207"/>
      <c r="I181" s="210"/>
      <c r="J181" s="221">
        <f>BK181</f>
        <v>0</v>
      </c>
      <c r="K181" s="207"/>
      <c r="L181" s="212"/>
      <c r="M181" s="213"/>
      <c r="N181" s="214"/>
      <c r="O181" s="214"/>
      <c r="P181" s="215">
        <f>SUM(P182:P184)</f>
        <v>0</v>
      </c>
      <c r="Q181" s="214"/>
      <c r="R181" s="215">
        <f>SUM(R182:R184)</f>
        <v>0.36125999999999997</v>
      </c>
      <c r="S181" s="214"/>
      <c r="T181" s="216">
        <f>SUM(T182:T184)</f>
        <v>0</v>
      </c>
      <c r="AR181" s="217" t="s">
        <v>86</v>
      </c>
      <c r="AT181" s="218" t="s">
        <v>75</v>
      </c>
      <c r="AU181" s="218" t="s">
        <v>84</v>
      </c>
      <c r="AY181" s="217" t="s">
        <v>137</v>
      </c>
      <c r="BK181" s="219">
        <f>SUM(BK182:BK184)</f>
        <v>0</v>
      </c>
    </row>
    <row r="182" s="1" customFormat="1" ht="25.5" customHeight="1">
      <c r="B182" s="46"/>
      <c r="C182" s="222" t="s">
        <v>9</v>
      </c>
      <c r="D182" s="222" t="s">
        <v>139</v>
      </c>
      <c r="E182" s="223" t="s">
        <v>712</v>
      </c>
      <c r="F182" s="224" t="s">
        <v>713</v>
      </c>
      <c r="G182" s="225" t="s">
        <v>142</v>
      </c>
      <c r="H182" s="226">
        <v>3.6000000000000001</v>
      </c>
      <c r="I182" s="227"/>
      <c r="J182" s="228">
        <f>ROUND(I182*H182,2)</f>
        <v>0</v>
      </c>
      <c r="K182" s="224" t="s">
        <v>143</v>
      </c>
      <c r="L182" s="72"/>
      <c r="M182" s="229" t="s">
        <v>23</v>
      </c>
      <c r="N182" s="230" t="s">
        <v>47</v>
      </c>
      <c r="O182" s="47"/>
      <c r="P182" s="231">
        <f>O182*H182</f>
        <v>0</v>
      </c>
      <c r="Q182" s="231">
        <v>0.10035</v>
      </c>
      <c r="R182" s="231">
        <f>Q182*H182</f>
        <v>0.36125999999999997</v>
      </c>
      <c r="S182" s="231">
        <v>0</v>
      </c>
      <c r="T182" s="232">
        <f>S182*H182</f>
        <v>0</v>
      </c>
      <c r="AR182" s="23" t="s">
        <v>244</v>
      </c>
      <c r="AT182" s="23" t="s">
        <v>139</v>
      </c>
      <c r="AU182" s="23" t="s">
        <v>86</v>
      </c>
      <c r="AY182" s="23" t="s">
        <v>137</v>
      </c>
      <c r="BE182" s="233">
        <f>IF(N182="základní",J182,0)</f>
        <v>0</v>
      </c>
      <c r="BF182" s="233">
        <f>IF(N182="snížená",J182,0)</f>
        <v>0</v>
      </c>
      <c r="BG182" s="233">
        <f>IF(N182="zákl. přenesená",J182,0)</f>
        <v>0</v>
      </c>
      <c r="BH182" s="233">
        <f>IF(N182="sníž. přenesená",J182,0)</f>
        <v>0</v>
      </c>
      <c r="BI182" s="233">
        <f>IF(N182="nulová",J182,0)</f>
        <v>0</v>
      </c>
      <c r="BJ182" s="23" t="s">
        <v>84</v>
      </c>
      <c r="BK182" s="233">
        <f>ROUND(I182*H182,2)</f>
        <v>0</v>
      </c>
      <c r="BL182" s="23" t="s">
        <v>244</v>
      </c>
      <c r="BM182" s="23" t="s">
        <v>714</v>
      </c>
    </row>
    <row r="183" s="1" customFormat="1" ht="38.25" customHeight="1">
      <c r="B183" s="46"/>
      <c r="C183" s="222" t="s">
        <v>280</v>
      </c>
      <c r="D183" s="222" t="s">
        <v>139</v>
      </c>
      <c r="E183" s="223" t="s">
        <v>715</v>
      </c>
      <c r="F183" s="224" t="s">
        <v>716</v>
      </c>
      <c r="G183" s="225" t="s">
        <v>232</v>
      </c>
      <c r="H183" s="226">
        <v>0.36099999999999999</v>
      </c>
      <c r="I183" s="227"/>
      <c r="J183" s="228">
        <f>ROUND(I183*H183,2)</f>
        <v>0</v>
      </c>
      <c r="K183" s="224" t="s">
        <v>143</v>
      </c>
      <c r="L183" s="72"/>
      <c r="M183" s="229" t="s">
        <v>23</v>
      </c>
      <c r="N183" s="230" t="s">
        <v>47</v>
      </c>
      <c r="O183" s="47"/>
      <c r="P183" s="231">
        <f>O183*H183</f>
        <v>0</v>
      </c>
      <c r="Q183" s="231">
        <v>0</v>
      </c>
      <c r="R183" s="231">
        <f>Q183*H183</f>
        <v>0</v>
      </c>
      <c r="S183" s="231">
        <v>0</v>
      </c>
      <c r="T183" s="232">
        <f>S183*H183</f>
        <v>0</v>
      </c>
      <c r="AR183" s="23" t="s">
        <v>244</v>
      </c>
      <c r="AT183" s="23" t="s">
        <v>139</v>
      </c>
      <c r="AU183" s="23" t="s">
        <v>86</v>
      </c>
      <c r="AY183" s="23" t="s">
        <v>137</v>
      </c>
      <c r="BE183" s="233">
        <f>IF(N183="základní",J183,0)</f>
        <v>0</v>
      </c>
      <c r="BF183" s="233">
        <f>IF(N183="snížená",J183,0)</f>
        <v>0</v>
      </c>
      <c r="BG183" s="233">
        <f>IF(N183="zákl. přenesená",J183,0)</f>
        <v>0</v>
      </c>
      <c r="BH183" s="233">
        <f>IF(N183="sníž. přenesená",J183,0)</f>
        <v>0</v>
      </c>
      <c r="BI183" s="233">
        <f>IF(N183="nulová",J183,0)</f>
        <v>0</v>
      </c>
      <c r="BJ183" s="23" t="s">
        <v>84</v>
      </c>
      <c r="BK183" s="233">
        <f>ROUND(I183*H183,2)</f>
        <v>0</v>
      </c>
      <c r="BL183" s="23" t="s">
        <v>244</v>
      </c>
      <c r="BM183" s="23" t="s">
        <v>717</v>
      </c>
    </row>
    <row r="184" s="1" customFormat="1">
      <c r="B184" s="46"/>
      <c r="C184" s="74"/>
      <c r="D184" s="234" t="s">
        <v>146</v>
      </c>
      <c r="E184" s="74"/>
      <c r="F184" s="235" t="s">
        <v>495</v>
      </c>
      <c r="G184" s="74"/>
      <c r="H184" s="74"/>
      <c r="I184" s="192"/>
      <c r="J184" s="74"/>
      <c r="K184" s="74"/>
      <c r="L184" s="72"/>
      <c r="M184" s="236"/>
      <c r="N184" s="47"/>
      <c r="O184" s="47"/>
      <c r="P184" s="47"/>
      <c r="Q184" s="47"/>
      <c r="R184" s="47"/>
      <c r="S184" s="47"/>
      <c r="T184" s="95"/>
      <c r="AT184" s="23" t="s">
        <v>146</v>
      </c>
      <c r="AU184" s="23" t="s">
        <v>86</v>
      </c>
    </row>
    <row r="185" s="10" customFormat="1" ht="29.88" customHeight="1">
      <c r="B185" s="206"/>
      <c r="C185" s="207"/>
      <c r="D185" s="208" t="s">
        <v>75</v>
      </c>
      <c r="E185" s="220" t="s">
        <v>314</v>
      </c>
      <c r="F185" s="220" t="s">
        <v>315</v>
      </c>
      <c r="G185" s="207"/>
      <c r="H185" s="207"/>
      <c r="I185" s="210"/>
      <c r="J185" s="221">
        <f>BK185</f>
        <v>0</v>
      </c>
      <c r="K185" s="207"/>
      <c r="L185" s="212"/>
      <c r="M185" s="213"/>
      <c r="N185" s="214"/>
      <c r="O185" s="214"/>
      <c r="P185" s="215">
        <f>SUM(P186:P201)</f>
        <v>0</v>
      </c>
      <c r="Q185" s="214"/>
      <c r="R185" s="215">
        <f>SUM(R186:R201)</f>
        <v>0.23162064032000002</v>
      </c>
      <c r="S185" s="214"/>
      <c r="T185" s="216">
        <f>SUM(T186:T201)</f>
        <v>0.076853400000000002</v>
      </c>
      <c r="AR185" s="217" t="s">
        <v>86</v>
      </c>
      <c r="AT185" s="218" t="s">
        <v>75</v>
      </c>
      <c r="AU185" s="218" t="s">
        <v>84</v>
      </c>
      <c r="AY185" s="217" t="s">
        <v>137</v>
      </c>
      <c r="BK185" s="219">
        <f>SUM(BK186:BK201)</f>
        <v>0</v>
      </c>
    </row>
    <row r="186" s="1" customFormat="1" ht="16.5" customHeight="1">
      <c r="B186" s="46"/>
      <c r="C186" s="222" t="s">
        <v>284</v>
      </c>
      <c r="D186" s="222" t="s">
        <v>139</v>
      </c>
      <c r="E186" s="223" t="s">
        <v>718</v>
      </c>
      <c r="F186" s="224" t="s">
        <v>719</v>
      </c>
      <c r="G186" s="225" t="s">
        <v>223</v>
      </c>
      <c r="H186" s="226">
        <v>46.020000000000003</v>
      </c>
      <c r="I186" s="227"/>
      <c r="J186" s="228">
        <f>ROUND(I186*H186,2)</f>
        <v>0</v>
      </c>
      <c r="K186" s="224" t="s">
        <v>143</v>
      </c>
      <c r="L186" s="72"/>
      <c r="M186" s="229" t="s">
        <v>23</v>
      </c>
      <c r="N186" s="230" t="s">
        <v>47</v>
      </c>
      <c r="O186" s="47"/>
      <c r="P186" s="231">
        <f>O186*H186</f>
        <v>0</v>
      </c>
      <c r="Q186" s="231">
        <v>0</v>
      </c>
      <c r="R186" s="231">
        <f>Q186*H186</f>
        <v>0</v>
      </c>
      <c r="S186" s="231">
        <v>0.00167</v>
      </c>
      <c r="T186" s="232">
        <f>S186*H186</f>
        <v>0.076853400000000002</v>
      </c>
      <c r="AR186" s="23" t="s">
        <v>244</v>
      </c>
      <c r="AT186" s="23" t="s">
        <v>139</v>
      </c>
      <c r="AU186" s="23" t="s">
        <v>86</v>
      </c>
      <c r="AY186" s="23" t="s">
        <v>137</v>
      </c>
      <c r="BE186" s="233">
        <f>IF(N186="základní",J186,0)</f>
        <v>0</v>
      </c>
      <c r="BF186" s="233">
        <f>IF(N186="snížená",J186,0)</f>
        <v>0</v>
      </c>
      <c r="BG186" s="233">
        <f>IF(N186="zákl. přenesená",J186,0)</f>
        <v>0</v>
      </c>
      <c r="BH186" s="233">
        <f>IF(N186="sníž. přenesená",J186,0)</f>
        <v>0</v>
      </c>
      <c r="BI186" s="233">
        <f>IF(N186="nulová",J186,0)</f>
        <v>0</v>
      </c>
      <c r="BJ186" s="23" t="s">
        <v>84</v>
      </c>
      <c r="BK186" s="233">
        <f>ROUND(I186*H186,2)</f>
        <v>0</v>
      </c>
      <c r="BL186" s="23" t="s">
        <v>244</v>
      </c>
      <c r="BM186" s="23" t="s">
        <v>720</v>
      </c>
    </row>
    <row r="187" s="1" customFormat="1" ht="16.5" customHeight="1">
      <c r="B187" s="46"/>
      <c r="C187" s="222" t="s">
        <v>288</v>
      </c>
      <c r="D187" s="222" t="s">
        <v>139</v>
      </c>
      <c r="E187" s="223" t="s">
        <v>721</v>
      </c>
      <c r="F187" s="224" t="s">
        <v>722</v>
      </c>
      <c r="G187" s="225" t="s">
        <v>223</v>
      </c>
      <c r="H187" s="226">
        <v>46.020000000000003</v>
      </c>
      <c r="I187" s="227"/>
      <c r="J187" s="228">
        <f>ROUND(I187*H187,2)</f>
        <v>0</v>
      </c>
      <c r="K187" s="224" t="s">
        <v>143</v>
      </c>
      <c r="L187" s="72"/>
      <c r="M187" s="229" t="s">
        <v>23</v>
      </c>
      <c r="N187" s="230" t="s">
        <v>47</v>
      </c>
      <c r="O187" s="47"/>
      <c r="P187" s="231">
        <f>O187*H187</f>
        <v>0</v>
      </c>
      <c r="Q187" s="231">
        <v>3.5216000000000003E-05</v>
      </c>
      <c r="R187" s="231">
        <f>Q187*H187</f>
        <v>0.0016206403200000003</v>
      </c>
      <c r="S187" s="231">
        <v>0</v>
      </c>
      <c r="T187" s="232">
        <f>S187*H187</f>
        <v>0</v>
      </c>
      <c r="AR187" s="23" t="s">
        <v>244</v>
      </c>
      <c r="AT187" s="23" t="s">
        <v>139</v>
      </c>
      <c r="AU187" s="23" t="s">
        <v>86</v>
      </c>
      <c r="AY187" s="23" t="s">
        <v>137</v>
      </c>
      <c r="BE187" s="233">
        <f>IF(N187="základní",J187,0)</f>
        <v>0</v>
      </c>
      <c r="BF187" s="233">
        <f>IF(N187="snížená",J187,0)</f>
        <v>0</v>
      </c>
      <c r="BG187" s="233">
        <f>IF(N187="zákl. přenesená",J187,0)</f>
        <v>0</v>
      </c>
      <c r="BH187" s="233">
        <f>IF(N187="sníž. přenesená",J187,0)</f>
        <v>0</v>
      </c>
      <c r="BI187" s="233">
        <f>IF(N187="nulová",J187,0)</f>
        <v>0</v>
      </c>
      <c r="BJ187" s="23" t="s">
        <v>84</v>
      </c>
      <c r="BK187" s="233">
        <f>ROUND(I187*H187,2)</f>
        <v>0</v>
      </c>
      <c r="BL187" s="23" t="s">
        <v>244</v>
      </c>
      <c r="BM187" s="23" t="s">
        <v>723</v>
      </c>
    </row>
    <row r="188" s="12" customFormat="1">
      <c r="B188" s="247"/>
      <c r="C188" s="248"/>
      <c r="D188" s="234" t="s">
        <v>148</v>
      </c>
      <c r="E188" s="249" t="s">
        <v>23</v>
      </c>
      <c r="F188" s="250" t="s">
        <v>724</v>
      </c>
      <c r="G188" s="248"/>
      <c r="H188" s="251">
        <v>3.2000000000000002</v>
      </c>
      <c r="I188" s="252"/>
      <c r="J188" s="248"/>
      <c r="K188" s="248"/>
      <c r="L188" s="253"/>
      <c r="M188" s="254"/>
      <c r="N188" s="255"/>
      <c r="O188" s="255"/>
      <c r="P188" s="255"/>
      <c r="Q188" s="255"/>
      <c r="R188" s="255"/>
      <c r="S188" s="255"/>
      <c r="T188" s="256"/>
      <c r="AT188" s="257" t="s">
        <v>148</v>
      </c>
      <c r="AU188" s="257" t="s">
        <v>86</v>
      </c>
      <c r="AV188" s="12" t="s">
        <v>86</v>
      </c>
      <c r="AW188" s="12" t="s">
        <v>39</v>
      </c>
      <c r="AX188" s="12" t="s">
        <v>76</v>
      </c>
      <c r="AY188" s="257" t="s">
        <v>137</v>
      </c>
    </row>
    <row r="189" s="12" customFormat="1">
      <c r="B189" s="247"/>
      <c r="C189" s="248"/>
      <c r="D189" s="234" t="s">
        <v>148</v>
      </c>
      <c r="E189" s="249" t="s">
        <v>23</v>
      </c>
      <c r="F189" s="250" t="s">
        <v>725</v>
      </c>
      <c r="G189" s="248"/>
      <c r="H189" s="251">
        <v>3</v>
      </c>
      <c r="I189" s="252"/>
      <c r="J189" s="248"/>
      <c r="K189" s="248"/>
      <c r="L189" s="253"/>
      <c r="M189" s="254"/>
      <c r="N189" s="255"/>
      <c r="O189" s="255"/>
      <c r="P189" s="255"/>
      <c r="Q189" s="255"/>
      <c r="R189" s="255"/>
      <c r="S189" s="255"/>
      <c r="T189" s="256"/>
      <c r="AT189" s="257" t="s">
        <v>148</v>
      </c>
      <c r="AU189" s="257" t="s">
        <v>86</v>
      </c>
      <c r="AV189" s="12" t="s">
        <v>86</v>
      </c>
      <c r="AW189" s="12" t="s">
        <v>39</v>
      </c>
      <c r="AX189" s="12" t="s">
        <v>76</v>
      </c>
      <c r="AY189" s="257" t="s">
        <v>137</v>
      </c>
    </row>
    <row r="190" s="12" customFormat="1">
      <c r="B190" s="247"/>
      <c r="C190" s="248"/>
      <c r="D190" s="234" t="s">
        <v>148</v>
      </c>
      <c r="E190" s="249" t="s">
        <v>23</v>
      </c>
      <c r="F190" s="250" t="s">
        <v>726</v>
      </c>
      <c r="G190" s="248"/>
      <c r="H190" s="251">
        <v>8.7200000000000006</v>
      </c>
      <c r="I190" s="252"/>
      <c r="J190" s="248"/>
      <c r="K190" s="248"/>
      <c r="L190" s="253"/>
      <c r="M190" s="254"/>
      <c r="N190" s="255"/>
      <c r="O190" s="255"/>
      <c r="P190" s="255"/>
      <c r="Q190" s="255"/>
      <c r="R190" s="255"/>
      <c r="S190" s="255"/>
      <c r="T190" s="256"/>
      <c r="AT190" s="257" t="s">
        <v>148</v>
      </c>
      <c r="AU190" s="257" t="s">
        <v>86</v>
      </c>
      <c r="AV190" s="12" t="s">
        <v>86</v>
      </c>
      <c r="AW190" s="12" t="s">
        <v>39</v>
      </c>
      <c r="AX190" s="12" t="s">
        <v>76</v>
      </c>
      <c r="AY190" s="257" t="s">
        <v>137</v>
      </c>
    </row>
    <row r="191" s="12" customFormat="1">
      <c r="B191" s="247"/>
      <c r="C191" s="248"/>
      <c r="D191" s="234" t="s">
        <v>148</v>
      </c>
      <c r="E191" s="249" t="s">
        <v>23</v>
      </c>
      <c r="F191" s="250" t="s">
        <v>727</v>
      </c>
      <c r="G191" s="248"/>
      <c r="H191" s="251">
        <v>13.199999999999999</v>
      </c>
      <c r="I191" s="252"/>
      <c r="J191" s="248"/>
      <c r="K191" s="248"/>
      <c r="L191" s="253"/>
      <c r="M191" s="254"/>
      <c r="N191" s="255"/>
      <c r="O191" s="255"/>
      <c r="P191" s="255"/>
      <c r="Q191" s="255"/>
      <c r="R191" s="255"/>
      <c r="S191" s="255"/>
      <c r="T191" s="256"/>
      <c r="AT191" s="257" t="s">
        <v>148</v>
      </c>
      <c r="AU191" s="257" t="s">
        <v>86</v>
      </c>
      <c r="AV191" s="12" t="s">
        <v>86</v>
      </c>
      <c r="AW191" s="12" t="s">
        <v>39</v>
      </c>
      <c r="AX191" s="12" t="s">
        <v>76</v>
      </c>
      <c r="AY191" s="257" t="s">
        <v>137</v>
      </c>
    </row>
    <row r="192" s="12" customFormat="1">
      <c r="B192" s="247"/>
      <c r="C192" s="248"/>
      <c r="D192" s="234" t="s">
        <v>148</v>
      </c>
      <c r="E192" s="249" t="s">
        <v>23</v>
      </c>
      <c r="F192" s="250" t="s">
        <v>728</v>
      </c>
      <c r="G192" s="248"/>
      <c r="H192" s="251">
        <v>3</v>
      </c>
      <c r="I192" s="252"/>
      <c r="J192" s="248"/>
      <c r="K192" s="248"/>
      <c r="L192" s="253"/>
      <c r="M192" s="254"/>
      <c r="N192" s="255"/>
      <c r="O192" s="255"/>
      <c r="P192" s="255"/>
      <c r="Q192" s="255"/>
      <c r="R192" s="255"/>
      <c r="S192" s="255"/>
      <c r="T192" s="256"/>
      <c r="AT192" s="257" t="s">
        <v>148</v>
      </c>
      <c r="AU192" s="257" t="s">
        <v>86</v>
      </c>
      <c r="AV192" s="12" t="s">
        <v>86</v>
      </c>
      <c r="AW192" s="12" t="s">
        <v>39</v>
      </c>
      <c r="AX192" s="12" t="s">
        <v>76</v>
      </c>
      <c r="AY192" s="257" t="s">
        <v>137</v>
      </c>
    </row>
    <row r="193" s="12" customFormat="1">
      <c r="B193" s="247"/>
      <c r="C193" s="248"/>
      <c r="D193" s="234" t="s">
        <v>148</v>
      </c>
      <c r="E193" s="249" t="s">
        <v>23</v>
      </c>
      <c r="F193" s="250" t="s">
        <v>729</v>
      </c>
      <c r="G193" s="248"/>
      <c r="H193" s="251">
        <v>2.3999999999999999</v>
      </c>
      <c r="I193" s="252"/>
      <c r="J193" s="248"/>
      <c r="K193" s="248"/>
      <c r="L193" s="253"/>
      <c r="M193" s="254"/>
      <c r="N193" s="255"/>
      <c r="O193" s="255"/>
      <c r="P193" s="255"/>
      <c r="Q193" s="255"/>
      <c r="R193" s="255"/>
      <c r="S193" s="255"/>
      <c r="T193" s="256"/>
      <c r="AT193" s="257" t="s">
        <v>148</v>
      </c>
      <c r="AU193" s="257" t="s">
        <v>86</v>
      </c>
      <c r="AV193" s="12" t="s">
        <v>86</v>
      </c>
      <c r="AW193" s="12" t="s">
        <v>39</v>
      </c>
      <c r="AX193" s="12" t="s">
        <v>76</v>
      </c>
      <c r="AY193" s="257" t="s">
        <v>137</v>
      </c>
    </row>
    <row r="194" s="12" customFormat="1">
      <c r="B194" s="247"/>
      <c r="C194" s="248"/>
      <c r="D194" s="234" t="s">
        <v>148</v>
      </c>
      <c r="E194" s="249" t="s">
        <v>23</v>
      </c>
      <c r="F194" s="250" t="s">
        <v>730</v>
      </c>
      <c r="G194" s="248"/>
      <c r="H194" s="251">
        <v>6.2999999999999998</v>
      </c>
      <c r="I194" s="252"/>
      <c r="J194" s="248"/>
      <c r="K194" s="248"/>
      <c r="L194" s="253"/>
      <c r="M194" s="254"/>
      <c r="N194" s="255"/>
      <c r="O194" s="255"/>
      <c r="P194" s="255"/>
      <c r="Q194" s="255"/>
      <c r="R194" s="255"/>
      <c r="S194" s="255"/>
      <c r="T194" s="256"/>
      <c r="AT194" s="257" t="s">
        <v>148</v>
      </c>
      <c r="AU194" s="257" t="s">
        <v>86</v>
      </c>
      <c r="AV194" s="12" t="s">
        <v>86</v>
      </c>
      <c r="AW194" s="12" t="s">
        <v>39</v>
      </c>
      <c r="AX194" s="12" t="s">
        <v>76</v>
      </c>
      <c r="AY194" s="257" t="s">
        <v>137</v>
      </c>
    </row>
    <row r="195" s="12" customFormat="1">
      <c r="B195" s="247"/>
      <c r="C195" s="248"/>
      <c r="D195" s="234" t="s">
        <v>148</v>
      </c>
      <c r="E195" s="249" t="s">
        <v>23</v>
      </c>
      <c r="F195" s="250" t="s">
        <v>731</v>
      </c>
      <c r="G195" s="248"/>
      <c r="H195" s="251">
        <v>4.2000000000000002</v>
      </c>
      <c r="I195" s="252"/>
      <c r="J195" s="248"/>
      <c r="K195" s="248"/>
      <c r="L195" s="253"/>
      <c r="M195" s="254"/>
      <c r="N195" s="255"/>
      <c r="O195" s="255"/>
      <c r="P195" s="255"/>
      <c r="Q195" s="255"/>
      <c r="R195" s="255"/>
      <c r="S195" s="255"/>
      <c r="T195" s="256"/>
      <c r="AT195" s="257" t="s">
        <v>148</v>
      </c>
      <c r="AU195" s="257" t="s">
        <v>86</v>
      </c>
      <c r="AV195" s="12" t="s">
        <v>86</v>
      </c>
      <c r="AW195" s="12" t="s">
        <v>39</v>
      </c>
      <c r="AX195" s="12" t="s">
        <v>76</v>
      </c>
      <c r="AY195" s="257" t="s">
        <v>137</v>
      </c>
    </row>
    <row r="196" s="12" customFormat="1">
      <c r="B196" s="247"/>
      <c r="C196" s="248"/>
      <c r="D196" s="234" t="s">
        <v>148</v>
      </c>
      <c r="E196" s="249" t="s">
        <v>23</v>
      </c>
      <c r="F196" s="250" t="s">
        <v>732</v>
      </c>
      <c r="G196" s="248"/>
      <c r="H196" s="251">
        <v>2</v>
      </c>
      <c r="I196" s="252"/>
      <c r="J196" s="248"/>
      <c r="K196" s="248"/>
      <c r="L196" s="253"/>
      <c r="M196" s="254"/>
      <c r="N196" s="255"/>
      <c r="O196" s="255"/>
      <c r="P196" s="255"/>
      <c r="Q196" s="255"/>
      <c r="R196" s="255"/>
      <c r="S196" s="255"/>
      <c r="T196" s="256"/>
      <c r="AT196" s="257" t="s">
        <v>148</v>
      </c>
      <c r="AU196" s="257" t="s">
        <v>86</v>
      </c>
      <c r="AV196" s="12" t="s">
        <v>86</v>
      </c>
      <c r="AW196" s="12" t="s">
        <v>39</v>
      </c>
      <c r="AX196" s="12" t="s">
        <v>76</v>
      </c>
      <c r="AY196" s="257" t="s">
        <v>137</v>
      </c>
    </row>
    <row r="197" s="13" customFormat="1">
      <c r="B197" s="268"/>
      <c r="C197" s="269"/>
      <c r="D197" s="234" t="s">
        <v>148</v>
      </c>
      <c r="E197" s="270" t="s">
        <v>23</v>
      </c>
      <c r="F197" s="271" t="s">
        <v>325</v>
      </c>
      <c r="G197" s="269"/>
      <c r="H197" s="272">
        <v>46.020000000000003</v>
      </c>
      <c r="I197" s="273"/>
      <c r="J197" s="269"/>
      <c r="K197" s="269"/>
      <c r="L197" s="274"/>
      <c r="M197" s="275"/>
      <c r="N197" s="276"/>
      <c r="O197" s="276"/>
      <c r="P197" s="276"/>
      <c r="Q197" s="276"/>
      <c r="R197" s="276"/>
      <c r="S197" s="276"/>
      <c r="T197" s="277"/>
      <c r="AT197" s="278" t="s">
        <v>148</v>
      </c>
      <c r="AU197" s="278" t="s">
        <v>86</v>
      </c>
      <c r="AV197" s="13" t="s">
        <v>144</v>
      </c>
      <c r="AW197" s="13" t="s">
        <v>39</v>
      </c>
      <c r="AX197" s="13" t="s">
        <v>84</v>
      </c>
      <c r="AY197" s="278" t="s">
        <v>137</v>
      </c>
    </row>
    <row r="198" s="1" customFormat="1" ht="16.5" customHeight="1">
      <c r="B198" s="46"/>
      <c r="C198" s="258" t="s">
        <v>295</v>
      </c>
      <c r="D198" s="258" t="s">
        <v>171</v>
      </c>
      <c r="E198" s="259" t="s">
        <v>733</v>
      </c>
      <c r="F198" s="260" t="s">
        <v>734</v>
      </c>
      <c r="G198" s="261" t="s">
        <v>142</v>
      </c>
      <c r="H198" s="262">
        <v>23</v>
      </c>
      <c r="I198" s="263"/>
      <c r="J198" s="264">
        <f>ROUND(I198*H198,2)</f>
        <v>0</v>
      </c>
      <c r="K198" s="260" t="s">
        <v>143</v>
      </c>
      <c r="L198" s="265"/>
      <c r="M198" s="266" t="s">
        <v>23</v>
      </c>
      <c r="N198" s="267" t="s">
        <v>47</v>
      </c>
      <c r="O198" s="47"/>
      <c r="P198" s="231">
        <f>O198*H198</f>
        <v>0</v>
      </c>
      <c r="Q198" s="231">
        <v>0.01</v>
      </c>
      <c r="R198" s="231">
        <f>Q198*H198</f>
        <v>0.23000000000000001</v>
      </c>
      <c r="S198" s="231">
        <v>0</v>
      </c>
      <c r="T198" s="232">
        <f>S198*H198</f>
        <v>0</v>
      </c>
      <c r="AR198" s="23" t="s">
        <v>330</v>
      </c>
      <c r="AT198" s="23" t="s">
        <v>171</v>
      </c>
      <c r="AU198" s="23" t="s">
        <v>86</v>
      </c>
      <c r="AY198" s="23" t="s">
        <v>137</v>
      </c>
      <c r="BE198" s="233">
        <f>IF(N198="základní",J198,0)</f>
        <v>0</v>
      </c>
      <c r="BF198" s="233">
        <f>IF(N198="snížená",J198,0)</f>
        <v>0</v>
      </c>
      <c r="BG198" s="233">
        <f>IF(N198="zákl. přenesená",J198,0)</f>
        <v>0</v>
      </c>
      <c r="BH198" s="233">
        <f>IF(N198="sníž. přenesená",J198,0)</f>
        <v>0</v>
      </c>
      <c r="BI198" s="233">
        <f>IF(N198="nulová",J198,0)</f>
        <v>0</v>
      </c>
      <c r="BJ198" s="23" t="s">
        <v>84</v>
      </c>
      <c r="BK198" s="233">
        <f>ROUND(I198*H198,2)</f>
        <v>0</v>
      </c>
      <c r="BL198" s="23" t="s">
        <v>244</v>
      </c>
      <c r="BM198" s="23" t="s">
        <v>735</v>
      </c>
    </row>
    <row r="199" s="1" customFormat="1" ht="25.5" customHeight="1">
      <c r="B199" s="46"/>
      <c r="C199" s="222" t="s">
        <v>300</v>
      </c>
      <c r="D199" s="222" t="s">
        <v>139</v>
      </c>
      <c r="E199" s="223" t="s">
        <v>736</v>
      </c>
      <c r="F199" s="224" t="s">
        <v>737</v>
      </c>
      <c r="G199" s="225" t="s">
        <v>167</v>
      </c>
      <c r="H199" s="226">
        <v>38</v>
      </c>
      <c r="I199" s="227"/>
      <c r="J199" s="228">
        <f>ROUND(I199*H199,2)</f>
        <v>0</v>
      </c>
      <c r="K199" s="224" t="s">
        <v>143</v>
      </c>
      <c r="L199" s="72"/>
      <c r="M199" s="229" t="s">
        <v>23</v>
      </c>
      <c r="N199" s="230" t="s">
        <v>47</v>
      </c>
      <c r="O199" s="47"/>
      <c r="P199" s="231">
        <f>O199*H199</f>
        <v>0</v>
      </c>
      <c r="Q199" s="231">
        <v>0</v>
      </c>
      <c r="R199" s="231">
        <f>Q199*H199</f>
        <v>0</v>
      </c>
      <c r="S199" s="231">
        <v>0</v>
      </c>
      <c r="T199" s="232">
        <f>S199*H199</f>
        <v>0</v>
      </c>
      <c r="AR199" s="23" t="s">
        <v>244</v>
      </c>
      <c r="AT199" s="23" t="s">
        <v>139</v>
      </c>
      <c r="AU199" s="23" t="s">
        <v>86</v>
      </c>
      <c r="AY199" s="23" t="s">
        <v>137</v>
      </c>
      <c r="BE199" s="233">
        <f>IF(N199="základní",J199,0)</f>
        <v>0</v>
      </c>
      <c r="BF199" s="233">
        <f>IF(N199="snížená",J199,0)</f>
        <v>0</v>
      </c>
      <c r="BG199" s="233">
        <f>IF(N199="zákl. přenesená",J199,0)</f>
        <v>0</v>
      </c>
      <c r="BH199" s="233">
        <f>IF(N199="sníž. přenesená",J199,0)</f>
        <v>0</v>
      </c>
      <c r="BI199" s="233">
        <f>IF(N199="nulová",J199,0)</f>
        <v>0</v>
      </c>
      <c r="BJ199" s="23" t="s">
        <v>84</v>
      </c>
      <c r="BK199" s="233">
        <f>ROUND(I199*H199,2)</f>
        <v>0</v>
      </c>
      <c r="BL199" s="23" t="s">
        <v>244</v>
      </c>
      <c r="BM199" s="23" t="s">
        <v>738</v>
      </c>
    </row>
    <row r="200" s="1" customFormat="1" ht="38.25" customHeight="1">
      <c r="B200" s="46"/>
      <c r="C200" s="222" t="s">
        <v>304</v>
      </c>
      <c r="D200" s="222" t="s">
        <v>139</v>
      </c>
      <c r="E200" s="223" t="s">
        <v>432</v>
      </c>
      <c r="F200" s="224" t="s">
        <v>433</v>
      </c>
      <c r="G200" s="225" t="s">
        <v>232</v>
      </c>
      <c r="H200" s="226">
        <v>0.23200000000000001</v>
      </c>
      <c r="I200" s="227"/>
      <c r="J200" s="228">
        <f>ROUND(I200*H200,2)</f>
        <v>0</v>
      </c>
      <c r="K200" s="224" t="s">
        <v>143</v>
      </c>
      <c r="L200" s="72"/>
      <c r="M200" s="229" t="s">
        <v>23</v>
      </c>
      <c r="N200" s="230" t="s">
        <v>47</v>
      </c>
      <c r="O200" s="47"/>
      <c r="P200" s="231">
        <f>O200*H200</f>
        <v>0</v>
      </c>
      <c r="Q200" s="231">
        <v>0</v>
      </c>
      <c r="R200" s="231">
        <f>Q200*H200</f>
        <v>0</v>
      </c>
      <c r="S200" s="231">
        <v>0</v>
      </c>
      <c r="T200" s="232">
        <f>S200*H200</f>
        <v>0</v>
      </c>
      <c r="AR200" s="23" t="s">
        <v>244</v>
      </c>
      <c r="AT200" s="23" t="s">
        <v>139</v>
      </c>
      <c r="AU200" s="23" t="s">
        <v>86</v>
      </c>
      <c r="AY200" s="23" t="s">
        <v>137</v>
      </c>
      <c r="BE200" s="233">
        <f>IF(N200="základní",J200,0)</f>
        <v>0</v>
      </c>
      <c r="BF200" s="233">
        <f>IF(N200="snížená",J200,0)</f>
        <v>0</v>
      </c>
      <c r="BG200" s="233">
        <f>IF(N200="zákl. přenesená",J200,0)</f>
        <v>0</v>
      </c>
      <c r="BH200" s="233">
        <f>IF(N200="sníž. přenesená",J200,0)</f>
        <v>0</v>
      </c>
      <c r="BI200" s="233">
        <f>IF(N200="nulová",J200,0)</f>
        <v>0</v>
      </c>
      <c r="BJ200" s="23" t="s">
        <v>84</v>
      </c>
      <c r="BK200" s="233">
        <f>ROUND(I200*H200,2)</f>
        <v>0</v>
      </c>
      <c r="BL200" s="23" t="s">
        <v>244</v>
      </c>
      <c r="BM200" s="23" t="s">
        <v>739</v>
      </c>
    </row>
    <row r="201" s="1" customFormat="1">
      <c r="B201" s="46"/>
      <c r="C201" s="74"/>
      <c r="D201" s="234" t="s">
        <v>146</v>
      </c>
      <c r="E201" s="74"/>
      <c r="F201" s="235" t="s">
        <v>435</v>
      </c>
      <c r="G201" s="74"/>
      <c r="H201" s="74"/>
      <c r="I201" s="192"/>
      <c r="J201" s="74"/>
      <c r="K201" s="74"/>
      <c r="L201" s="72"/>
      <c r="M201" s="236"/>
      <c r="N201" s="47"/>
      <c r="O201" s="47"/>
      <c r="P201" s="47"/>
      <c r="Q201" s="47"/>
      <c r="R201" s="47"/>
      <c r="S201" s="47"/>
      <c r="T201" s="95"/>
      <c r="AT201" s="23" t="s">
        <v>146</v>
      </c>
      <c r="AU201" s="23" t="s">
        <v>86</v>
      </c>
    </row>
    <row r="202" s="10" customFormat="1" ht="29.88" customHeight="1">
      <c r="B202" s="206"/>
      <c r="C202" s="207"/>
      <c r="D202" s="208" t="s">
        <v>75</v>
      </c>
      <c r="E202" s="220" t="s">
        <v>740</v>
      </c>
      <c r="F202" s="220" t="s">
        <v>741</v>
      </c>
      <c r="G202" s="207"/>
      <c r="H202" s="207"/>
      <c r="I202" s="210"/>
      <c r="J202" s="221">
        <f>BK202</f>
        <v>0</v>
      </c>
      <c r="K202" s="207"/>
      <c r="L202" s="212"/>
      <c r="M202" s="213"/>
      <c r="N202" s="214"/>
      <c r="O202" s="214"/>
      <c r="P202" s="215">
        <f>SUM(P203:P279)</f>
        <v>0</v>
      </c>
      <c r="Q202" s="214"/>
      <c r="R202" s="215">
        <f>SUM(R203:R279)</f>
        <v>3.0904128999999996</v>
      </c>
      <c r="S202" s="214"/>
      <c r="T202" s="216">
        <f>SUM(T203:T279)</f>
        <v>0</v>
      </c>
      <c r="AR202" s="217" t="s">
        <v>86</v>
      </c>
      <c r="AT202" s="218" t="s">
        <v>75</v>
      </c>
      <c r="AU202" s="218" t="s">
        <v>84</v>
      </c>
      <c r="AY202" s="217" t="s">
        <v>137</v>
      </c>
      <c r="BK202" s="219">
        <f>SUM(BK203:BK279)</f>
        <v>0</v>
      </c>
    </row>
    <row r="203" s="1" customFormat="1" ht="25.5" customHeight="1">
      <c r="B203" s="46"/>
      <c r="C203" s="222" t="s">
        <v>309</v>
      </c>
      <c r="D203" s="222" t="s">
        <v>139</v>
      </c>
      <c r="E203" s="223" t="s">
        <v>742</v>
      </c>
      <c r="F203" s="224" t="s">
        <v>743</v>
      </c>
      <c r="G203" s="225" t="s">
        <v>142</v>
      </c>
      <c r="H203" s="226">
        <v>20.684999999999999</v>
      </c>
      <c r="I203" s="227"/>
      <c r="J203" s="228">
        <f>ROUND(I203*H203,2)</f>
        <v>0</v>
      </c>
      <c r="K203" s="224" t="s">
        <v>143</v>
      </c>
      <c r="L203" s="72"/>
      <c r="M203" s="229" t="s">
        <v>23</v>
      </c>
      <c r="N203" s="230" t="s">
        <v>47</v>
      </c>
      <c r="O203" s="47"/>
      <c r="P203" s="231">
        <f>O203*H203</f>
        <v>0</v>
      </c>
      <c r="Q203" s="231">
        <v>0.00027</v>
      </c>
      <c r="R203" s="231">
        <f>Q203*H203</f>
        <v>0.00558495</v>
      </c>
      <c r="S203" s="231">
        <v>0</v>
      </c>
      <c r="T203" s="232">
        <f>S203*H203</f>
        <v>0</v>
      </c>
      <c r="AR203" s="23" t="s">
        <v>244</v>
      </c>
      <c r="AT203" s="23" t="s">
        <v>139</v>
      </c>
      <c r="AU203" s="23" t="s">
        <v>86</v>
      </c>
      <c r="AY203" s="23" t="s">
        <v>137</v>
      </c>
      <c r="BE203" s="233">
        <f>IF(N203="základní",J203,0)</f>
        <v>0</v>
      </c>
      <c r="BF203" s="233">
        <f>IF(N203="snížená",J203,0)</f>
        <v>0</v>
      </c>
      <c r="BG203" s="233">
        <f>IF(N203="zákl. přenesená",J203,0)</f>
        <v>0</v>
      </c>
      <c r="BH203" s="233">
        <f>IF(N203="sníž. přenesená",J203,0)</f>
        <v>0</v>
      </c>
      <c r="BI203" s="233">
        <f>IF(N203="nulová",J203,0)</f>
        <v>0</v>
      </c>
      <c r="BJ203" s="23" t="s">
        <v>84</v>
      </c>
      <c r="BK203" s="233">
        <f>ROUND(I203*H203,2)</f>
        <v>0</v>
      </c>
      <c r="BL203" s="23" t="s">
        <v>244</v>
      </c>
      <c r="BM203" s="23" t="s">
        <v>744</v>
      </c>
    </row>
    <row r="204" s="1" customFormat="1">
      <c r="B204" s="46"/>
      <c r="C204" s="74"/>
      <c r="D204" s="234" t="s">
        <v>146</v>
      </c>
      <c r="E204" s="74"/>
      <c r="F204" s="235" t="s">
        <v>745</v>
      </c>
      <c r="G204" s="74"/>
      <c r="H204" s="74"/>
      <c r="I204" s="192"/>
      <c r="J204" s="74"/>
      <c r="K204" s="74"/>
      <c r="L204" s="72"/>
      <c r="M204" s="236"/>
      <c r="N204" s="47"/>
      <c r="O204" s="47"/>
      <c r="P204" s="47"/>
      <c r="Q204" s="47"/>
      <c r="R204" s="47"/>
      <c r="S204" s="47"/>
      <c r="T204" s="95"/>
      <c r="AT204" s="23" t="s">
        <v>146</v>
      </c>
      <c r="AU204" s="23" t="s">
        <v>86</v>
      </c>
    </row>
    <row r="205" s="12" customFormat="1">
      <c r="B205" s="247"/>
      <c r="C205" s="248"/>
      <c r="D205" s="234" t="s">
        <v>148</v>
      </c>
      <c r="E205" s="249" t="s">
        <v>23</v>
      </c>
      <c r="F205" s="250" t="s">
        <v>683</v>
      </c>
      <c r="G205" s="248"/>
      <c r="H205" s="251">
        <v>1.4359999999999999</v>
      </c>
      <c r="I205" s="252"/>
      <c r="J205" s="248"/>
      <c r="K205" s="248"/>
      <c r="L205" s="253"/>
      <c r="M205" s="254"/>
      <c r="N205" s="255"/>
      <c r="O205" s="255"/>
      <c r="P205" s="255"/>
      <c r="Q205" s="255"/>
      <c r="R205" s="255"/>
      <c r="S205" s="255"/>
      <c r="T205" s="256"/>
      <c r="AT205" s="257" t="s">
        <v>148</v>
      </c>
      <c r="AU205" s="257" t="s">
        <v>86</v>
      </c>
      <c r="AV205" s="12" t="s">
        <v>86</v>
      </c>
      <c r="AW205" s="12" t="s">
        <v>39</v>
      </c>
      <c r="AX205" s="12" t="s">
        <v>76</v>
      </c>
      <c r="AY205" s="257" t="s">
        <v>137</v>
      </c>
    </row>
    <row r="206" s="12" customFormat="1">
      <c r="B206" s="247"/>
      <c r="C206" s="248"/>
      <c r="D206" s="234" t="s">
        <v>148</v>
      </c>
      <c r="E206" s="249" t="s">
        <v>23</v>
      </c>
      <c r="F206" s="250" t="s">
        <v>692</v>
      </c>
      <c r="G206" s="248"/>
      <c r="H206" s="251">
        <v>2.944</v>
      </c>
      <c r="I206" s="252"/>
      <c r="J206" s="248"/>
      <c r="K206" s="248"/>
      <c r="L206" s="253"/>
      <c r="M206" s="254"/>
      <c r="N206" s="255"/>
      <c r="O206" s="255"/>
      <c r="P206" s="255"/>
      <c r="Q206" s="255"/>
      <c r="R206" s="255"/>
      <c r="S206" s="255"/>
      <c r="T206" s="256"/>
      <c r="AT206" s="257" t="s">
        <v>148</v>
      </c>
      <c r="AU206" s="257" t="s">
        <v>86</v>
      </c>
      <c r="AV206" s="12" t="s">
        <v>86</v>
      </c>
      <c r="AW206" s="12" t="s">
        <v>39</v>
      </c>
      <c r="AX206" s="12" t="s">
        <v>76</v>
      </c>
      <c r="AY206" s="257" t="s">
        <v>137</v>
      </c>
    </row>
    <row r="207" s="12" customFormat="1">
      <c r="B207" s="247"/>
      <c r="C207" s="248"/>
      <c r="D207" s="234" t="s">
        <v>148</v>
      </c>
      <c r="E207" s="249" t="s">
        <v>23</v>
      </c>
      <c r="F207" s="250" t="s">
        <v>693</v>
      </c>
      <c r="G207" s="248"/>
      <c r="H207" s="251">
        <v>15.225</v>
      </c>
      <c r="I207" s="252"/>
      <c r="J207" s="248"/>
      <c r="K207" s="248"/>
      <c r="L207" s="253"/>
      <c r="M207" s="254"/>
      <c r="N207" s="255"/>
      <c r="O207" s="255"/>
      <c r="P207" s="255"/>
      <c r="Q207" s="255"/>
      <c r="R207" s="255"/>
      <c r="S207" s="255"/>
      <c r="T207" s="256"/>
      <c r="AT207" s="257" t="s">
        <v>148</v>
      </c>
      <c r="AU207" s="257" t="s">
        <v>86</v>
      </c>
      <c r="AV207" s="12" t="s">
        <v>86</v>
      </c>
      <c r="AW207" s="12" t="s">
        <v>39</v>
      </c>
      <c r="AX207" s="12" t="s">
        <v>76</v>
      </c>
      <c r="AY207" s="257" t="s">
        <v>137</v>
      </c>
    </row>
    <row r="208" s="12" customFormat="1">
      <c r="B208" s="247"/>
      <c r="C208" s="248"/>
      <c r="D208" s="234" t="s">
        <v>148</v>
      </c>
      <c r="E208" s="249" t="s">
        <v>23</v>
      </c>
      <c r="F208" s="250" t="s">
        <v>685</v>
      </c>
      <c r="G208" s="248"/>
      <c r="H208" s="251">
        <v>1.0800000000000001</v>
      </c>
      <c r="I208" s="252"/>
      <c r="J208" s="248"/>
      <c r="K208" s="248"/>
      <c r="L208" s="253"/>
      <c r="M208" s="254"/>
      <c r="N208" s="255"/>
      <c r="O208" s="255"/>
      <c r="P208" s="255"/>
      <c r="Q208" s="255"/>
      <c r="R208" s="255"/>
      <c r="S208" s="255"/>
      <c r="T208" s="256"/>
      <c r="AT208" s="257" t="s">
        <v>148</v>
      </c>
      <c r="AU208" s="257" t="s">
        <v>86</v>
      </c>
      <c r="AV208" s="12" t="s">
        <v>86</v>
      </c>
      <c r="AW208" s="12" t="s">
        <v>39</v>
      </c>
      <c r="AX208" s="12" t="s">
        <v>76</v>
      </c>
      <c r="AY208" s="257" t="s">
        <v>137</v>
      </c>
    </row>
    <row r="209" s="1" customFormat="1" ht="25.5" customHeight="1">
      <c r="B209" s="46"/>
      <c r="C209" s="258" t="s">
        <v>316</v>
      </c>
      <c r="D209" s="258" t="s">
        <v>171</v>
      </c>
      <c r="E209" s="259" t="s">
        <v>746</v>
      </c>
      <c r="F209" s="260" t="s">
        <v>747</v>
      </c>
      <c r="G209" s="261" t="s">
        <v>167</v>
      </c>
      <c r="H209" s="262">
        <v>1</v>
      </c>
      <c r="I209" s="263"/>
      <c r="J209" s="264">
        <f>ROUND(I209*H209,2)</f>
        <v>0</v>
      </c>
      <c r="K209" s="260" t="s">
        <v>23</v>
      </c>
      <c r="L209" s="265"/>
      <c r="M209" s="266" t="s">
        <v>23</v>
      </c>
      <c r="N209" s="267" t="s">
        <v>47</v>
      </c>
      <c r="O209" s="47"/>
      <c r="P209" s="231">
        <f>O209*H209</f>
        <v>0</v>
      </c>
      <c r="Q209" s="231">
        <v>0.057419999999999999</v>
      </c>
      <c r="R209" s="231">
        <f>Q209*H209</f>
        <v>0.057419999999999999</v>
      </c>
      <c r="S209" s="231">
        <v>0</v>
      </c>
      <c r="T209" s="232">
        <f>S209*H209</f>
        <v>0</v>
      </c>
      <c r="AR209" s="23" t="s">
        <v>174</v>
      </c>
      <c r="AT209" s="23" t="s">
        <v>171</v>
      </c>
      <c r="AU209" s="23" t="s">
        <v>86</v>
      </c>
      <c r="AY209" s="23" t="s">
        <v>137</v>
      </c>
      <c r="BE209" s="233">
        <f>IF(N209="základní",J209,0)</f>
        <v>0</v>
      </c>
      <c r="BF209" s="233">
        <f>IF(N209="snížená",J209,0)</f>
        <v>0</v>
      </c>
      <c r="BG209" s="233">
        <f>IF(N209="zákl. přenesená",J209,0)</f>
        <v>0</v>
      </c>
      <c r="BH209" s="233">
        <f>IF(N209="sníž. přenesená",J209,0)</f>
        <v>0</v>
      </c>
      <c r="BI209" s="233">
        <f>IF(N209="nulová",J209,0)</f>
        <v>0</v>
      </c>
      <c r="BJ209" s="23" t="s">
        <v>84</v>
      </c>
      <c r="BK209" s="233">
        <f>ROUND(I209*H209,2)</f>
        <v>0</v>
      </c>
      <c r="BL209" s="23" t="s">
        <v>144</v>
      </c>
      <c r="BM209" s="23" t="s">
        <v>748</v>
      </c>
    </row>
    <row r="210" s="1" customFormat="1">
      <c r="B210" s="46"/>
      <c r="C210" s="74"/>
      <c r="D210" s="234" t="s">
        <v>359</v>
      </c>
      <c r="E210" s="74"/>
      <c r="F210" s="235" t="s">
        <v>749</v>
      </c>
      <c r="G210" s="74"/>
      <c r="H210" s="74"/>
      <c r="I210" s="192"/>
      <c r="J210" s="74"/>
      <c r="K210" s="74"/>
      <c r="L210" s="72"/>
      <c r="M210" s="236"/>
      <c r="N210" s="47"/>
      <c r="O210" s="47"/>
      <c r="P210" s="47"/>
      <c r="Q210" s="47"/>
      <c r="R210" s="47"/>
      <c r="S210" s="47"/>
      <c r="T210" s="95"/>
      <c r="AT210" s="23" t="s">
        <v>359</v>
      </c>
      <c r="AU210" s="23" t="s">
        <v>86</v>
      </c>
    </row>
    <row r="211" s="1" customFormat="1" ht="25.5" customHeight="1">
      <c r="B211" s="46"/>
      <c r="C211" s="258" t="s">
        <v>320</v>
      </c>
      <c r="D211" s="258" t="s">
        <v>171</v>
      </c>
      <c r="E211" s="259" t="s">
        <v>750</v>
      </c>
      <c r="F211" s="260" t="s">
        <v>751</v>
      </c>
      <c r="G211" s="261" t="s">
        <v>167</v>
      </c>
      <c r="H211" s="262">
        <v>1</v>
      </c>
      <c r="I211" s="263"/>
      <c r="J211" s="264">
        <f>ROUND(I211*H211,2)</f>
        <v>0</v>
      </c>
      <c r="K211" s="260" t="s">
        <v>23</v>
      </c>
      <c r="L211" s="265"/>
      <c r="M211" s="266" t="s">
        <v>23</v>
      </c>
      <c r="N211" s="267" t="s">
        <v>47</v>
      </c>
      <c r="O211" s="47"/>
      <c r="P211" s="231">
        <f>O211*H211</f>
        <v>0</v>
      </c>
      <c r="Q211" s="231">
        <v>0.11774</v>
      </c>
      <c r="R211" s="231">
        <f>Q211*H211</f>
        <v>0.11774</v>
      </c>
      <c r="S211" s="231">
        <v>0</v>
      </c>
      <c r="T211" s="232">
        <f>S211*H211</f>
        <v>0</v>
      </c>
      <c r="AR211" s="23" t="s">
        <v>174</v>
      </c>
      <c r="AT211" s="23" t="s">
        <v>171</v>
      </c>
      <c r="AU211" s="23" t="s">
        <v>86</v>
      </c>
      <c r="AY211" s="23" t="s">
        <v>137</v>
      </c>
      <c r="BE211" s="233">
        <f>IF(N211="základní",J211,0)</f>
        <v>0</v>
      </c>
      <c r="BF211" s="233">
        <f>IF(N211="snížená",J211,0)</f>
        <v>0</v>
      </c>
      <c r="BG211" s="233">
        <f>IF(N211="zákl. přenesená",J211,0)</f>
        <v>0</v>
      </c>
      <c r="BH211" s="233">
        <f>IF(N211="sníž. přenesená",J211,0)</f>
        <v>0</v>
      </c>
      <c r="BI211" s="233">
        <f>IF(N211="nulová",J211,0)</f>
        <v>0</v>
      </c>
      <c r="BJ211" s="23" t="s">
        <v>84</v>
      </c>
      <c r="BK211" s="233">
        <f>ROUND(I211*H211,2)</f>
        <v>0</v>
      </c>
      <c r="BL211" s="23" t="s">
        <v>144</v>
      </c>
      <c r="BM211" s="23" t="s">
        <v>752</v>
      </c>
    </row>
    <row r="212" s="1" customFormat="1">
      <c r="B212" s="46"/>
      <c r="C212" s="74"/>
      <c r="D212" s="234" t="s">
        <v>359</v>
      </c>
      <c r="E212" s="74"/>
      <c r="F212" s="235" t="s">
        <v>753</v>
      </c>
      <c r="G212" s="74"/>
      <c r="H212" s="74"/>
      <c r="I212" s="192"/>
      <c r="J212" s="74"/>
      <c r="K212" s="74"/>
      <c r="L212" s="72"/>
      <c r="M212" s="236"/>
      <c r="N212" s="47"/>
      <c r="O212" s="47"/>
      <c r="P212" s="47"/>
      <c r="Q212" s="47"/>
      <c r="R212" s="47"/>
      <c r="S212" s="47"/>
      <c r="T212" s="95"/>
      <c r="AT212" s="23" t="s">
        <v>359</v>
      </c>
      <c r="AU212" s="23" t="s">
        <v>86</v>
      </c>
    </row>
    <row r="213" s="1" customFormat="1" ht="25.5" customHeight="1">
      <c r="B213" s="46"/>
      <c r="C213" s="258" t="s">
        <v>326</v>
      </c>
      <c r="D213" s="258" t="s">
        <v>171</v>
      </c>
      <c r="E213" s="259" t="s">
        <v>754</v>
      </c>
      <c r="F213" s="260" t="s">
        <v>755</v>
      </c>
      <c r="G213" s="261" t="s">
        <v>167</v>
      </c>
      <c r="H213" s="262">
        <v>3</v>
      </c>
      <c r="I213" s="263"/>
      <c r="J213" s="264">
        <f>ROUND(I213*H213,2)</f>
        <v>0</v>
      </c>
      <c r="K213" s="260" t="s">
        <v>23</v>
      </c>
      <c r="L213" s="265"/>
      <c r="M213" s="266" t="s">
        <v>23</v>
      </c>
      <c r="N213" s="267" t="s">
        <v>47</v>
      </c>
      <c r="O213" s="47"/>
      <c r="P213" s="231">
        <f>O213*H213</f>
        <v>0</v>
      </c>
      <c r="Q213" s="231">
        <v>0.12180000000000001</v>
      </c>
      <c r="R213" s="231">
        <f>Q213*H213</f>
        <v>0.3654</v>
      </c>
      <c r="S213" s="231">
        <v>0</v>
      </c>
      <c r="T213" s="232">
        <f>S213*H213</f>
        <v>0</v>
      </c>
      <c r="AR213" s="23" t="s">
        <v>174</v>
      </c>
      <c r="AT213" s="23" t="s">
        <v>171</v>
      </c>
      <c r="AU213" s="23" t="s">
        <v>86</v>
      </c>
      <c r="AY213" s="23" t="s">
        <v>137</v>
      </c>
      <c r="BE213" s="233">
        <f>IF(N213="základní",J213,0)</f>
        <v>0</v>
      </c>
      <c r="BF213" s="233">
        <f>IF(N213="snížená",J213,0)</f>
        <v>0</v>
      </c>
      <c r="BG213" s="233">
        <f>IF(N213="zákl. přenesená",J213,0)</f>
        <v>0</v>
      </c>
      <c r="BH213" s="233">
        <f>IF(N213="sníž. přenesená",J213,0)</f>
        <v>0</v>
      </c>
      <c r="BI213" s="233">
        <f>IF(N213="nulová",J213,0)</f>
        <v>0</v>
      </c>
      <c r="BJ213" s="23" t="s">
        <v>84</v>
      </c>
      <c r="BK213" s="233">
        <f>ROUND(I213*H213,2)</f>
        <v>0</v>
      </c>
      <c r="BL213" s="23" t="s">
        <v>144</v>
      </c>
      <c r="BM213" s="23" t="s">
        <v>756</v>
      </c>
    </row>
    <row r="214" s="1" customFormat="1">
      <c r="B214" s="46"/>
      <c r="C214" s="74"/>
      <c r="D214" s="234" t="s">
        <v>359</v>
      </c>
      <c r="E214" s="74"/>
      <c r="F214" s="235" t="s">
        <v>757</v>
      </c>
      <c r="G214" s="74"/>
      <c r="H214" s="74"/>
      <c r="I214" s="192"/>
      <c r="J214" s="74"/>
      <c r="K214" s="74"/>
      <c r="L214" s="72"/>
      <c r="M214" s="236"/>
      <c r="N214" s="47"/>
      <c r="O214" s="47"/>
      <c r="P214" s="47"/>
      <c r="Q214" s="47"/>
      <c r="R214" s="47"/>
      <c r="S214" s="47"/>
      <c r="T214" s="95"/>
      <c r="AT214" s="23" t="s">
        <v>359</v>
      </c>
      <c r="AU214" s="23" t="s">
        <v>86</v>
      </c>
    </row>
    <row r="215" s="1" customFormat="1" ht="25.5" customHeight="1">
      <c r="B215" s="46"/>
      <c r="C215" s="258" t="s">
        <v>330</v>
      </c>
      <c r="D215" s="258" t="s">
        <v>171</v>
      </c>
      <c r="E215" s="259" t="s">
        <v>758</v>
      </c>
      <c r="F215" s="260" t="s">
        <v>759</v>
      </c>
      <c r="G215" s="261" t="s">
        <v>167</v>
      </c>
      <c r="H215" s="262">
        <v>2</v>
      </c>
      <c r="I215" s="263"/>
      <c r="J215" s="264">
        <f>ROUND(I215*H215,2)</f>
        <v>0</v>
      </c>
      <c r="K215" s="260" t="s">
        <v>23</v>
      </c>
      <c r="L215" s="265"/>
      <c r="M215" s="266" t="s">
        <v>23</v>
      </c>
      <c r="N215" s="267" t="s">
        <v>47</v>
      </c>
      <c r="O215" s="47"/>
      <c r="P215" s="231">
        <f>O215*H215</f>
        <v>0</v>
      </c>
      <c r="Q215" s="231">
        <v>0.12180000000000001</v>
      </c>
      <c r="R215" s="231">
        <f>Q215*H215</f>
        <v>0.24360000000000001</v>
      </c>
      <c r="S215" s="231">
        <v>0</v>
      </c>
      <c r="T215" s="232">
        <f>S215*H215</f>
        <v>0</v>
      </c>
      <c r="AR215" s="23" t="s">
        <v>174</v>
      </c>
      <c r="AT215" s="23" t="s">
        <v>171</v>
      </c>
      <c r="AU215" s="23" t="s">
        <v>86</v>
      </c>
      <c r="AY215" s="23" t="s">
        <v>137</v>
      </c>
      <c r="BE215" s="233">
        <f>IF(N215="základní",J215,0)</f>
        <v>0</v>
      </c>
      <c r="BF215" s="233">
        <f>IF(N215="snížená",J215,0)</f>
        <v>0</v>
      </c>
      <c r="BG215" s="233">
        <f>IF(N215="zákl. přenesená",J215,0)</f>
        <v>0</v>
      </c>
      <c r="BH215" s="233">
        <f>IF(N215="sníž. přenesená",J215,0)</f>
        <v>0</v>
      </c>
      <c r="BI215" s="233">
        <f>IF(N215="nulová",J215,0)</f>
        <v>0</v>
      </c>
      <c r="BJ215" s="23" t="s">
        <v>84</v>
      </c>
      <c r="BK215" s="233">
        <f>ROUND(I215*H215,2)</f>
        <v>0</v>
      </c>
      <c r="BL215" s="23" t="s">
        <v>144</v>
      </c>
      <c r="BM215" s="23" t="s">
        <v>760</v>
      </c>
    </row>
    <row r="216" s="1" customFormat="1">
      <c r="B216" s="46"/>
      <c r="C216" s="74"/>
      <c r="D216" s="234" t="s">
        <v>359</v>
      </c>
      <c r="E216" s="74"/>
      <c r="F216" s="235" t="s">
        <v>761</v>
      </c>
      <c r="G216" s="74"/>
      <c r="H216" s="74"/>
      <c r="I216" s="192"/>
      <c r="J216" s="74"/>
      <c r="K216" s="74"/>
      <c r="L216" s="72"/>
      <c r="M216" s="236"/>
      <c r="N216" s="47"/>
      <c r="O216" s="47"/>
      <c r="P216" s="47"/>
      <c r="Q216" s="47"/>
      <c r="R216" s="47"/>
      <c r="S216" s="47"/>
      <c r="T216" s="95"/>
      <c r="AT216" s="23" t="s">
        <v>359</v>
      </c>
      <c r="AU216" s="23" t="s">
        <v>86</v>
      </c>
    </row>
    <row r="217" s="1" customFormat="1" ht="25.5" customHeight="1">
      <c r="B217" s="46"/>
      <c r="C217" s="258" t="s">
        <v>334</v>
      </c>
      <c r="D217" s="258" t="s">
        <v>171</v>
      </c>
      <c r="E217" s="259" t="s">
        <v>762</v>
      </c>
      <c r="F217" s="260" t="s">
        <v>763</v>
      </c>
      <c r="G217" s="261" t="s">
        <v>167</v>
      </c>
      <c r="H217" s="262">
        <v>1</v>
      </c>
      <c r="I217" s="263"/>
      <c r="J217" s="264">
        <f>ROUND(I217*H217,2)</f>
        <v>0</v>
      </c>
      <c r="K217" s="260" t="s">
        <v>23</v>
      </c>
      <c r="L217" s="265"/>
      <c r="M217" s="266" t="s">
        <v>23</v>
      </c>
      <c r="N217" s="267" t="s">
        <v>47</v>
      </c>
      <c r="O217" s="47"/>
      <c r="P217" s="231">
        <f>O217*H217</f>
        <v>0</v>
      </c>
      <c r="Q217" s="231">
        <v>0.043200000000000002</v>
      </c>
      <c r="R217" s="231">
        <f>Q217*H217</f>
        <v>0.043200000000000002</v>
      </c>
      <c r="S217" s="231">
        <v>0</v>
      </c>
      <c r="T217" s="232">
        <f>S217*H217</f>
        <v>0</v>
      </c>
      <c r="AR217" s="23" t="s">
        <v>174</v>
      </c>
      <c r="AT217" s="23" t="s">
        <v>171</v>
      </c>
      <c r="AU217" s="23" t="s">
        <v>86</v>
      </c>
      <c r="AY217" s="23" t="s">
        <v>137</v>
      </c>
      <c r="BE217" s="233">
        <f>IF(N217="základní",J217,0)</f>
        <v>0</v>
      </c>
      <c r="BF217" s="233">
        <f>IF(N217="snížená",J217,0)</f>
        <v>0</v>
      </c>
      <c r="BG217" s="233">
        <f>IF(N217="zákl. přenesená",J217,0)</f>
        <v>0</v>
      </c>
      <c r="BH217" s="233">
        <f>IF(N217="sníž. přenesená",J217,0)</f>
        <v>0</v>
      </c>
      <c r="BI217" s="233">
        <f>IF(N217="nulová",J217,0)</f>
        <v>0</v>
      </c>
      <c r="BJ217" s="23" t="s">
        <v>84</v>
      </c>
      <c r="BK217" s="233">
        <f>ROUND(I217*H217,2)</f>
        <v>0</v>
      </c>
      <c r="BL217" s="23" t="s">
        <v>144</v>
      </c>
      <c r="BM217" s="23" t="s">
        <v>764</v>
      </c>
    </row>
    <row r="218" s="1" customFormat="1">
      <c r="B218" s="46"/>
      <c r="C218" s="74"/>
      <c r="D218" s="234" t="s">
        <v>359</v>
      </c>
      <c r="E218" s="74"/>
      <c r="F218" s="235" t="s">
        <v>765</v>
      </c>
      <c r="G218" s="74"/>
      <c r="H218" s="74"/>
      <c r="I218" s="192"/>
      <c r="J218" s="74"/>
      <c r="K218" s="74"/>
      <c r="L218" s="72"/>
      <c r="M218" s="236"/>
      <c r="N218" s="47"/>
      <c r="O218" s="47"/>
      <c r="P218" s="47"/>
      <c r="Q218" s="47"/>
      <c r="R218" s="47"/>
      <c r="S218" s="47"/>
      <c r="T218" s="95"/>
      <c r="AT218" s="23" t="s">
        <v>359</v>
      </c>
      <c r="AU218" s="23" t="s">
        <v>86</v>
      </c>
    </row>
    <row r="219" s="1" customFormat="1" ht="38.25" customHeight="1">
      <c r="B219" s="46"/>
      <c r="C219" s="222" t="s">
        <v>338</v>
      </c>
      <c r="D219" s="222" t="s">
        <v>139</v>
      </c>
      <c r="E219" s="223" t="s">
        <v>766</v>
      </c>
      <c r="F219" s="224" t="s">
        <v>767</v>
      </c>
      <c r="G219" s="225" t="s">
        <v>142</v>
      </c>
      <c r="H219" s="226">
        <v>43.420000000000002</v>
      </c>
      <c r="I219" s="227"/>
      <c r="J219" s="228">
        <f>ROUND(I219*H219,2)</f>
        <v>0</v>
      </c>
      <c r="K219" s="224" t="s">
        <v>143</v>
      </c>
      <c r="L219" s="72"/>
      <c r="M219" s="229" t="s">
        <v>23</v>
      </c>
      <c r="N219" s="230" t="s">
        <v>47</v>
      </c>
      <c r="O219" s="47"/>
      <c r="P219" s="231">
        <f>O219*H219</f>
        <v>0</v>
      </c>
      <c r="Q219" s="231">
        <v>0.00025999999999999998</v>
      </c>
      <c r="R219" s="231">
        <f>Q219*H219</f>
        <v>0.011289199999999999</v>
      </c>
      <c r="S219" s="231">
        <v>0</v>
      </c>
      <c r="T219" s="232">
        <f>S219*H219</f>
        <v>0</v>
      </c>
      <c r="AR219" s="23" t="s">
        <v>244</v>
      </c>
      <c r="AT219" s="23" t="s">
        <v>139</v>
      </c>
      <c r="AU219" s="23" t="s">
        <v>86</v>
      </c>
      <c r="AY219" s="23" t="s">
        <v>137</v>
      </c>
      <c r="BE219" s="233">
        <f>IF(N219="základní",J219,0)</f>
        <v>0</v>
      </c>
      <c r="BF219" s="233">
        <f>IF(N219="snížená",J219,0)</f>
        <v>0</v>
      </c>
      <c r="BG219" s="233">
        <f>IF(N219="zákl. přenesená",J219,0)</f>
        <v>0</v>
      </c>
      <c r="BH219" s="233">
        <f>IF(N219="sníž. přenesená",J219,0)</f>
        <v>0</v>
      </c>
      <c r="BI219" s="233">
        <f>IF(N219="nulová",J219,0)</f>
        <v>0</v>
      </c>
      <c r="BJ219" s="23" t="s">
        <v>84</v>
      </c>
      <c r="BK219" s="233">
        <f>ROUND(I219*H219,2)</f>
        <v>0</v>
      </c>
      <c r="BL219" s="23" t="s">
        <v>244</v>
      </c>
      <c r="BM219" s="23" t="s">
        <v>768</v>
      </c>
    </row>
    <row r="220" s="1" customFormat="1">
      <c r="B220" s="46"/>
      <c r="C220" s="74"/>
      <c r="D220" s="234" t="s">
        <v>146</v>
      </c>
      <c r="E220" s="74"/>
      <c r="F220" s="235" t="s">
        <v>745</v>
      </c>
      <c r="G220" s="74"/>
      <c r="H220" s="74"/>
      <c r="I220" s="192"/>
      <c r="J220" s="74"/>
      <c r="K220" s="74"/>
      <c r="L220" s="72"/>
      <c r="M220" s="236"/>
      <c r="N220" s="47"/>
      <c r="O220" s="47"/>
      <c r="P220" s="47"/>
      <c r="Q220" s="47"/>
      <c r="R220" s="47"/>
      <c r="S220" s="47"/>
      <c r="T220" s="95"/>
      <c r="AT220" s="23" t="s">
        <v>146</v>
      </c>
      <c r="AU220" s="23" t="s">
        <v>86</v>
      </c>
    </row>
    <row r="221" s="12" customFormat="1">
      <c r="B221" s="247"/>
      <c r="C221" s="248"/>
      <c r="D221" s="234" t="s">
        <v>148</v>
      </c>
      <c r="E221" s="249" t="s">
        <v>23</v>
      </c>
      <c r="F221" s="250" t="s">
        <v>769</v>
      </c>
      <c r="G221" s="248"/>
      <c r="H221" s="251">
        <v>3.6000000000000001</v>
      </c>
      <c r="I221" s="252"/>
      <c r="J221" s="248"/>
      <c r="K221" s="248"/>
      <c r="L221" s="253"/>
      <c r="M221" s="254"/>
      <c r="N221" s="255"/>
      <c r="O221" s="255"/>
      <c r="P221" s="255"/>
      <c r="Q221" s="255"/>
      <c r="R221" s="255"/>
      <c r="S221" s="255"/>
      <c r="T221" s="256"/>
      <c r="AT221" s="257" t="s">
        <v>148</v>
      </c>
      <c r="AU221" s="257" t="s">
        <v>86</v>
      </c>
      <c r="AV221" s="12" t="s">
        <v>86</v>
      </c>
      <c r="AW221" s="12" t="s">
        <v>39</v>
      </c>
      <c r="AX221" s="12" t="s">
        <v>76</v>
      </c>
      <c r="AY221" s="257" t="s">
        <v>137</v>
      </c>
    </row>
    <row r="222" s="12" customFormat="1">
      <c r="B222" s="247"/>
      <c r="C222" s="248"/>
      <c r="D222" s="234" t="s">
        <v>148</v>
      </c>
      <c r="E222" s="249" t="s">
        <v>23</v>
      </c>
      <c r="F222" s="250" t="s">
        <v>770</v>
      </c>
      <c r="G222" s="248"/>
      <c r="H222" s="251">
        <v>1.8999999999999999</v>
      </c>
      <c r="I222" s="252"/>
      <c r="J222" s="248"/>
      <c r="K222" s="248"/>
      <c r="L222" s="253"/>
      <c r="M222" s="254"/>
      <c r="N222" s="255"/>
      <c r="O222" s="255"/>
      <c r="P222" s="255"/>
      <c r="Q222" s="255"/>
      <c r="R222" s="255"/>
      <c r="S222" s="255"/>
      <c r="T222" s="256"/>
      <c r="AT222" s="257" t="s">
        <v>148</v>
      </c>
      <c r="AU222" s="257" t="s">
        <v>86</v>
      </c>
      <c r="AV222" s="12" t="s">
        <v>86</v>
      </c>
      <c r="AW222" s="12" t="s">
        <v>39</v>
      </c>
      <c r="AX222" s="12" t="s">
        <v>76</v>
      </c>
      <c r="AY222" s="257" t="s">
        <v>137</v>
      </c>
    </row>
    <row r="223" s="12" customFormat="1">
      <c r="B223" s="247"/>
      <c r="C223" s="248"/>
      <c r="D223" s="234" t="s">
        <v>148</v>
      </c>
      <c r="E223" s="249" t="s">
        <v>23</v>
      </c>
      <c r="F223" s="250" t="s">
        <v>689</v>
      </c>
      <c r="G223" s="248"/>
      <c r="H223" s="251">
        <v>23.760000000000002</v>
      </c>
      <c r="I223" s="252"/>
      <c r="J223" s="248"/>
      <c r="K223" s="248"/>
      <c r="L223" s="253"/>
      <c r="M223" s="254"/>
      <c r="N223" s="255"/>
      <c r="O223" s="255"/>
      <c r="P223" s="255"/>
      <c r="Q223" s="255"/>
      <c r="R223" s="255"/>
      <c r="S223" s="255"/>
      <c r="T223" s="256"/>
      <c r="AT223" s="257" t="s">
        <v>148</v>
      </c>
      <c r="AU223" s="257" t="s">
        <v>86</v>
      </c>
      <c r="AV223" s="12" t="s">
        <v>86</v>
      </c>
      <c r="AW223" s="12" t="s">
        <v>39</v>
      </c>
      <c r="AX223" s="12" t="s">
        <v>76</v>
      </c>
      <c r="AY223" s="257" t="s">
        <v>137</v>
      </c>
    </row>
    <row r="224" s="12" customFormat="1">
      <c r="B224" s="247"/>
      <c r="C224" s="248"/>
      <c r="D224" s="234" t="s">
        <v>148</v>
      </c>
      <c r="E224" s="249" t="s">
        <v>23</v>
      </c>
      <c r="F224" s="250" t="s">
        <v>690</v>
      </c>
      <c r="G224" s="248"/>
      <c r="H224" s="251">
        <v>5.1600000000000001</v>
      </c>
      <c r="I224" s="252"/>
      <c r="J224" s="248"/>
      <c r="K224" s="248"/>
      <c r="L224" s="253"/>
      <c r="M224" s="254"/>
      <c r="N224" s="255"/>
      <c r="O224" s="255"/>
      <c r="P224" s="255"/>
      <c r="Q224" s="255"/>
      <c r="R224" s="255"/>
      <c r="S224" s="255"/>
      <c r="T224" s="256"/>
      <c r="AT224" s="257" t="s">
        <v>148</v>
      </c>
      <c r="AU224" s="257" t="s">
        <v>86</v>
      </c>
      <c r="AV224" s="12" t="s">
        <v>86</v>
      </c>
      <c r="AW224" s="12" t="s">
        <v>39</v>
      </c>
      <c r="AX224" s="12" t="s">
        <v>76</v>
      </c>
      <c r="AY224" s="257" t="s">
        <v>137</v>
      </c>
    </row>
    <row r="225" s="12" customFormat="1">
      <c r="B225" s="247"/>
      <c r="C225" s="248"/>
      <c r="D225" s="234" t="s">
        <v>148</v>
      </c>
      <c r="E225" s="249" t="s">
        <v>23</v>
      </c>
      <c r="F225" s="250" t="s">
        <v>771</v>
      </c>
      <c r="G225" s="248"/>
      <c r="H225" s="251">
        <v>6</v>
      </c>
      <c r="I225" s="252"/>
      <c r="J225" s="248"/>
      <c r="K225" s="248"/>
      <c r="L225" s="253"/>
      <c r="M225" s="254"/>
      <c r="N225" s="255"/>
      <c r="O225" s="255"/>
      <c r="P225" s="255"/>
      <c r="Q225" s="255"/>
      <c r="R225" s="255"/>
      <c r="S225" s="255"/>
      <c r="T225" s="256"/>
      <c r="AT225" s="257" t="s">
        <v>148</v>
      </c>
      <c r="AU225" s="257" t="s">
        <v>86</v>
      </c>
      <c r="AV225" s="12" t="s">
        <v>86</v>
      </c>
      <c r="AW225" s="12" t="s">
        <v>39</v>
      </c>
      <c r="AX225" s="12" t="s">
        <v>76</v>
      </c>
      <c r="AY225" s="257" t="s">
        <v>137</v>
      </c>
    </row>
    <row r="226" s="12" customFormat="1">
      <c r="B226" s="247"/>
      <c r="C226" s="248"/>
      <c r="D226" s="234" t="s">
        <v>148</v>
      </c>
      <c r="E226" s="249" t="s">
        <v>23</v>
      </c>
      <c r="F226" s="250" t="s">
        <v>772</v>
      </c>
      <c r="G226" s="248"/>
      <c r="H226" s="251">
        <v>3</v>
      </c>
      <c r="I226" s="252"/>
      <c r="J226" s="248"/>
      <c r="K226" s="248"/>
      <c r="L226" s="253"/>
      <c r="M226" s="254"/>
      <c r="N226" s="255"/>
      <c r="O226" s="255"/>
      <c r="P226" s="255"/>
      <c r="Q226" s="255"/>
      <c r="R226" s="255"/>
      <c r="S226" s="255"/>
      <c r="T226" s="256"/>
      <c r="AT226" s="257" t="s">
        <v>148</v>
      </c>
      <c r="AU226" s="257" t="s">
        <v>86</v>
      </c>
      <c r="AV226" s="12" t="s">
        <v>86</v>
      </c>
      <c r="AW226" s="12" t="s">
        <v>39</v>
      </c>
      <c r="AX226" s="12" t="s">
        <v>76</v>
      </c>
      <c r="AY226" s="257" t="s">
        <v>137</v>
      </c>
    </row>
    <row r="227" s="1" customFormat="1" ht="25.5" customHeight="1">
      <c r="B227" s="46"/>
      <c r="C227" s="258" t="s">
        <v>342</v>
      </c>
      <c r="D227" s="258" t="s">
        <v>171</v>
      </c>
      <c r="E227" s="259" t="s">
        <v>773</v>
      </c>
      <c r="F227" s="260" t="s">
        <v>774</v>
      </c>
      <c r="G227" s="261" t="s">
        <v>167</v>
      </c>
      <c r="H227" s="262">
        <v>1</v>
      </c>
      <c r="I227" s="263"/>
      <c r="J227" s="264">
        <f>ROUND(I227*H227,2)</f>
        <v>0</v>
      </c>
      <c r="K227" s="260" t="s">
        <v>23</v>
      </c>
      <c r="L227" s="265"/>
      <c r="M227" s="266" t="s">
        <v>23</v>
      </c>
      <c r="N227" s="267" t="s">
        <v>47</v>
      </c>
      <c r="O227" s="47"/>
      <c r="P227" s="231">
        <f>O227*H227</f>
        <v>0</v>
      </c>
      <c r="Q227" s="231">
        <v>0.071999999999999995</v>
      </c>
      <c r="R227" s="231">
        <f>Q227*H227</f>
        <v>0.071999999999999995</v>
      </c>
      <c r="S227" s="231">
        <v>0</v>
      </c>
      <c r="T227" s="232">
        <f>S227*H227</f>
        <v>0</v>
      </c>
      <c r="AR227" s="23" t="s">
        <v>174</v>
      </c>
      <c r="AT227" s="23" t="s">
        <v>171</v>
      </c>
      <c r="AU227" s="23" t="s">
        <v>86</v>
      </c>
      <c r="AY227" s="23" t="s">
        <v>137</v>
      </c>
      <c r="BE227" s="233">
        <f>IF(N227="základní",J227,0)</f>
        <v>0</v>
      </c>
      <c r="BF227" s="233">
        <f>IF(N227="snížená",J227,0)</f>
        <v>0</v>
      </c>
      <c r="BG227" s="233">
        <f>IF(N227="zákl. přenesená",J227,0)</f>
        <v>0</v>
      </c>
      <c r="BH227" s="233">
        <f>IF(N227="sníž. přenesená",J227,0)</f>
        <v>0</v>
      </c>
      <c r="BI227" s="233">
        <f>IF(N227="nulová",J227,0)</f>
        <v>0</v>
      </c>
      <c r="BJ227" s="23" t="s">
        <v>84</v>
      </c>
      <c r="BK227" s="233">
        <f>ROUND(I227*H227,2)</f>
        <v>0</v>
      </c>
      <c r="BL227" s="23" t="s">
        <v>144</v>
      </c>
      <c r="BM227" s="23" t="s">
        <v>775</v>
      </c>
    </row>
    <row r="228" s="1" customFormat="1">
      <c r="B228" s="46"/>
      <c r="C228" s="74"/>
      <c r="D228" s="234" t="s">
        <v>359</v>
      </c>
      <c r="E228" s="74"/>
      <c r="F228" s="235" t="s">
        <v>776</v>
      </c>
      <c r="G228" s="74"/>
      <c r="H228" s="74"/>
      <c r="I228" s="192"/>
      <c r="J228" s="74"/>
      <c r="K228" s="74"/>
      <c r="L228" s="72"/>
      <c r="M228" s="236"/>
      <c r="N228" s="47"/>
      <c r="O228" s="47"/>
      <c r="P228" s="47"/>
      <c r="Q228" s="47"/>
      <c r="R228" s="47"/>
      <c r="S228" s="47"/>
      <c r="T228" s="95"/>
      <c r="AT228" s="23" t="s">
        <v>359</v>
      </c>
      <c r="AU228" s="23" t="s">
        <v>86</v>
      </c>
    </row>
    <row r="229" s="1" customFormat="1" ht="25.5" customHeight="1">
      <c r="B229" s="46"/>
      <c r="C229" s="258" t="s">
        <v>346</v>
      </c>
      <c r="D229" s="258" t="s">
        <v>171</v>
      </c>
      <c r="E229" s="259" t="s">
        <v>777</v>
      </c>
      <c r="F229" s="260" t="s">
        <v>778</v>
      </c>
      <c r="G229" s="261" t="s">
        <v>167</v>
      </c>
      <c r="H229" s="262">
        <v>1</v>
      </c>
      <c r="I229" s="263"/>
      <c r="J229" s="264">
        <f>ROUND(I229*H229,2)</f>
        <v>0</v>
      </c>
      <c r="K229" s="260" t="s">
        <v>23</v>
      </c>
      <c r="L229" s="265"/>
      <c r="M229" s="266" t="s">
        <v>23</v>
      </c>
      <c r="N229" s="267" t="s">
        <v>47</v>
      </c>
      <c r="O229" s="47"/>
      <c r="P229" s="231">
        <f>O229*H229</f>
        <v>0</v>
      </c>
      <c r="Q229" s="231">
        <v>0.071999999999999995</v>
      </c>
      <c r="R229" s="231">
        <f>Q229*H229</f>
        <v>0.071999999999999995</v>
      </c>
      <c r="S229" s="231">
        <v>0</v>
      </c>
      <c r="T229" s="232">
        <f>S229*H229</f>
        <v>0</v>
      </c>
      <c r="AR229" s="23" t="s">
        <v>174</v>
      </c>
      <c r="AT229" s="23" t="s">
        <v>171</v>
      </c>
      <c r="AU229" s="23" t="s">
        <v>86</v>
      </c>
      <c r="AY229" s="23" t="s">
        <v>137</v>
      </c>
      <c r="BE229" s="233">
        <f>IF(N229="základní",J229,0)</f>
        <v>0</v>
      </c>
      <c r="BF229" s="233">
        <f>IF(N229="snížená",J229,0)</f>
        <v>0</v>
      </c>
      <c r="BG229" s="233">
        <f>IF(N229="zákl. přenesená",J229,0)</f>
        <v>0</v>
      </c>
      <c r="BH229" s="233">
        <f>IF(N229="sníž. přenesená",J229,0)</f>
        <v>0</v>
      </c>
      <c r="BI229" s="233">
        <f>IF(N229="nulová",J229,0)</f>
        <v>0</v>
      </c>
      <c r="BJ229" s="23" t="s">
        <v>84</v>
      </c>
      <c r="BK229" s="233">
        <f>ROUND(I229*H229,2)</f>
        <v>0</v>
      </c>
      <c r="BL229" s="23" t="s">
        <v>144</v>
      </c>
      <c r="BM229" s="23" t="s">
        <v>779</v>
      </c>
    </row>
    <row r="230" s="1" customFormat="1">
      <c r="B230" s="46"/>
      <c r="C230" s="74"/>
      <c r="D230" s="234" t="s">
        <v>359</v>
      </c>
      <c r="E230" s="74"/>
      <c r="F230" s="235" t="s">
        <v>780</v>
      </c>
      <c r="G230" s="74"/>
      <c r="H230" s="74"/>
      <c r="I230" s="192"/>
      <c r="J230" s="74"/>
      <c r="K230" s="74"/>
      <c r="L230" s="72"/>
      <c r="M230" s="236"/>
      <c r="N230" s="47"/>
      <c r="O230" s="47"/>
      <c r="P230" s="47"/>
      <c r="Q230" s="47"/>
      <c r="R230" s="47"/>
      <c r="S230" s="47"/>
      <c r="T230" s="95"/>
      <c r="AT230" s="23" t="s">
        <v>359</v>
      </c>
      <c r="AU230" s="23" t="s">
        <v>86</v>
      </c>
    </row>
    <row r="231" s="1" customFormat="1" ht="25.5" customHeight="1">
      <c r="B231" s="46"/>
      <c r="C231" s="258" t="s">
        <v>351</v>
      </c>
      <c r="D231" s="258" t="s">
        <v>171</v>
      </c>
      <c r="E231" s="259" t="s">
        <v>781</v>
      </c>
      <c r="F231" s="260" t="s">
        <v>782</v>
      </c>
      <c r="G231" s="261" t="s">
        <v>167</v>
      </c>
      <c r="H231" s="262">
        <v>1</v>
      </c>
      <c r="I231" s="263"/>
      <c r="J231" s="264">
        <f>ROUND(I231*H231,2)</f>
        <v>0</v>
      </c>
      <c r="K231" s="260" t="s">
        <v>23</v>
      </c>
      <c r="L231" s="265"/>
      <c r="M231" s="266" t="s">
        <v>23</v>
      </c>
      <c r="N231" s="267" t="s">
        <v>47</v>
      </c>
      <c r="O231" s="47"/>
      <c r="P231" s="231">
        <f>O231*H231</f>
        <v>0</v>
      </c>
      <c r="Q231" s="231">
        <v>0.075999999999999998</v>
      </c>
      <c r="R231" s="231">
        <f>Q231*H231</f>
        <v>0.075999999999999998</v>
      </c>
      <c r="S231" s="231">
        <v>0</v>
      </c>
      <c r="T231" s="232">
        <f>S231*H231</f>
        <v>0</v>
      </c>
      <c r="AR231" s="23" t="s">
        <v>174</v>
      </c>
      <c r="AT231" s="23" t="s">
        <v>171</v>
      </c>
      <c r="AU231" s="23" t="s">
        <v>86</v>
      </c>
      <c r="AY231" s="23" t="s">
        <v>137</v>
      </c>
      <c r="BE231" s="233">
        <f>IF(N231="základní",J231,0)</f>
        <v>0</v>
      </c>
      <c r="BF231" s="233">
        <f>IF(N231="snížená",J231,0)</f>
        <v>0</v>
      </c>
      <c r="BG231" s="233">
        <f>IF(N231="zákl. přenesená",J231,0)</f>
        <v>0</v>
      </c>
      <c r="BH231" s="233">
        <f>IF(N231="sníž. přenesená",J231,0)</f>
        <v>0</v>
      </c>
      <c r="BI231" s="233">
        <f>IF(N231="nulová",J231,0)</f>
        <v>0</v>
      </c>
      <c r="BJ231" s="23" t="s">
        <v>84</v>
      </c>
      <c r="BK231" s="233">
        <f>ROUND(I231*H231,2)</f>
        <v>0</v>
      </c>
      <c r="BL231" s="23" t="s">
        <v>144</v>
      </c>
      <c r="BM231" s="23" t="s">
        <v>783</v>
      </c>
    </row>
    <row r="232" s="1" customFormat="1">
      <c r="B232" s="46"/>
      <c r="C232" s="74"/>
      <c r="D232" s="234" t="s">
        <v>359</v>
      </c>
      <c r="E232" s="74"/>
      <c r="F232" s="235" t="s">
        <v>784</v>
      </c>
      <c r="G232" s="74"/>
      <c r="H232" s="74"/>
      <c r="I232" s="192"/>
      <c r="J232" s="74"/>
      <c r="K232" s="74"/>
      <c r="L232" s="72"/>
      <c r="M232" s="236"/>
      <c r="N232" s="47"/>
      <c r="O232" s="47"/>
      <c r="P232" s="47"/>
      <c r="Q232" s="47"/>
      <c r="R232" s="47"/>
      <c r="S232" s="47"/>
      <c r="T232" s="95"/>
      <c r="AT232" s="23" t="s">
        <v>359</v>
      </c>
      <c r="AU232" s="23" t="s">
        <v>86</v>
      </c>
    </row>
    <row r="233" s="1" customFormat="1" ht="25.5" customHeight="1">
      <c r="B233" s="46"/>
      <c r="C233" s="258" t="s">
        <v>355</v>
      </c>
      <c r="D233" s="258" t="s">
        <v>171</v>
      </c>
      <c r="E233" s="259" t="s">
        <v>785</v>
      </c>
      <c r="F233" s="260" t="s">
        <v>786</v>
      </c>
      <c r="G233" s="261" t="s">
        <v>167</v>
      </c>
      <c r="H233" s="262">
        <v>11</v>
      </c>
      <c r="I233" s="263"/>
      <c r="J233" s="264">
        <f>ROUND(I233*H233,2)</f>
        <v>0</v>
      </c>
      <c r="K233" s="260" t="s">
        <v>23</v>
      </c>
      <c r="L233" s="265"/>
      <c r="M233" s="266" t="s">
        <v>23</v>
      </c>
      <c r="N233" s="267" t="s">
        <v>47</v>
      </c>
      <c r="O233" s="47"/>
      <c r="P233" s="231">
        <f>O233*H233</f>
        <v>0</v>
      </c>
      <c r="Q233" s="231">
        <v>0.086400000000000005</v>
      </c>
      <c r="R233" s="231">
        <f>Q233*H233</f>
        <v>0.95040000000000002</v>
      </c>
      <c r="S233" s="231">
        <v>0</v>
      </c>
      <c r="T233" s="232">
        <f>S233*H233</f>
        <v>0</v>
      </c>
      <c r="AR233" s="23" t="s">
        <v>174</v>
      </c>
      <c r="AT233" s="23" t="s">
        <v>171</v>
      </c>
      <c r="AU233" s="23" t="s">
        <v>86</v>
      </c>
      <c r="AY233" s="23" t="s">
        <v>137</v>
      </c>
      <c r="BE233" s="233">
        <f>IF(N233="základní",J233,0)</f>
        <v>0</v>
      </c>
      <c r="BF233" s="233">
        <f>IF(N233="snížená",J233,0)</f>
        <v>0</v>
      </c>
      <c r="BG233" s="233">
        <f>IF(N233="zákl. přenesená",J233,0)</f>
        <v>0</v>
      </c>
      <c r="BH233" s="233">
        <f>IF(N233="sníž. přenesená",J233,0)</f>
        <v>0</v>
      </c>
      <c r="BI233" s="233">
        <f>IF(N233="nulová",J233,0)</f>
        <v>0</v>
      </c>
      <c r="BJ233" s="23" t="s">
        <v>84</v>
      </c>
      <c r="BK233" s="233">
        <f>ROUND(I233*H233,2)</f>
        <v>0</v>
      </c>
      <c r="BL233" s="23" t="s">
        <v>144</v>
      </c>
      <c r="BM233" s="23" t="s">
        <v>787</v>
      </c>
    </row>
    <row r="234" s="1" customFormat="1">
      <c r="B234" s="46"/>
      <c r="C234" s="74"/>
      <c r="D234" s="234" t="s">
        <v>359</v>
      </c>
      <c r="E234" s="74"/>
      <c r="F234" s="235" t="s">
        <v>788</v>
      </c>
      <c r="G234" s="74"/>
      <c r="H234" s="74"/>
      <c r="I234" s="192"/>
      <c r="J234" s="74"/>
      <c r="K234" s="74"/>
      <c r="L234" s="72"/>
      <c r="M234" s="236"/>
      <c r="N234" s="47"/>
      <c r="O234" s="47"/>
      <c r="P234" s="47"/>
      <c r="Q234" s="47"/>
      <c r="R234" s="47"/>
      <c r="S234" s="47"/>
      <c r="T234" s="95"/>
      <c r="AT234" s="23" t="s">
        <v>359</v>
      </c>
      <c r="AU234" s="23" t="s">
        <v>86</v>
      </c>
    </row>
    <row r="235" s="1" customFormat="1" ht="25.5" customHeight="1">
      <c r="B235" s="46"/>
      <c r="C235" s="258" t="s">
        <v>365</v>
      </c>
      <c r="D235" s="258" t="s">
        <v>171</v>
      </c>
      <c r="E235" s="259" t="s">
        <v>789</v>
      </c>
      <c r="F235" s="260" t="s">
        <v>790</v>
      </c>
      <c r="G235" s="261" t="s">
        <v>167</v>
      </c>
      <c r="H235" s="262">
        <v>2</v>
      </c>
      <c r="I235" s="263"/>
      <c r="J235" s="264">
        <f>ROUND(I235*H235,2)</f>
        <v>0</v>
      </c>
      <c r="K235" s="260" t="s">
        <v>23</v>
      </c>
      <c r="L235" s="265"/>
      <c r="M235" s="266" t="s">
        <v>23</v>
      </c>
      <c r="N235" s="267" t="s">
        <v>47</v>
      </c>
      <c r="O235" s="47"/>
      <c r="P235" s="231">
        <f>O235*H235</f>
        <v>0</v>
      </c>
      <c r="Q235" s="231">
        <v>0.1032</v>
      </c>
      <c r="R235" s="231">
        <f>Q235*H235</f>
        <v>0.2064</v>
      </c>
      <c r="S235" s="231">
        <v>0</v>
      </c>
      <c r="T235" s="232">
        <f>S235*H235</f>
        <v>0</v>
      </c>
      <c r="AR235" s="23" t="s">
        <v>174</v>
      </c>
      <c r="AT235" s="23" t="s">
        <v>171</v>
      </c>
      <c r="AU235" s="23" t="s">
        <v>86</v>
      </c>
      <c r="AY235" s="23" t="s">
        <v>137</v>
      </c>
      <c r="BE235" s="233">
        <f>IF(N235="základní",J235,0)</f>
        <v>0</v>
      </c>
      <c r="BF235" s="233">
        <f>IF(N235="snížená",J235,0)</f>
        <v>0</v>
      </c>
      <c r="BG235" s="233">
        <f>IF(N235="zákl. přenesená",J235,0)</f>
        <v>0</v>
      </c>
      <c r="BH235" s="233">
        <f>IF(N235="sníž. přenesená",J235,0)</f>
        <v>0</v>
      </c>
      <c r="BI235" s="233">
        <f>IF(N235="nulová",J235,0)</f>
        <v>0</v>
      </c>
      <c r="BJ235" s="23" t="s">
        <v>84</v>
      </c>
      <c r="BK235" s="233">
        <f>ROUND(I235*H235,2)</f>
        <v>0</v>
      </c>
      <c r="BL235" s="23" t="s">
        <v>144</v>
      </c>
      <c r="BM235" s="23" t="s">
        <v>791</v>
      </c>
    </row>
    <row r="236" s="1" customFormat="1">
      <c r="B236" s="46"/>
      <c r="C236" s="74"/>
      <c r="D236" s="234" t="s">
        <v>359</v>
      </c>
      <c r="E236" s="74"/>
      <c r="F236" s="235" t="s">
        <v>792</v>
      </c>
      <c r="G236" s="74"/>
      <c r="H236" s="74"/>
      <c r="I236" s="192"/>
      <c r="J236" s="74"/>
      <c r="K236" s="74"/>
      <c r="L236" s="72"/>
      <c r="M236" s="236"/>
      <c r="N236" s="47"/>
      <c r="O236" s="47"/>
      <c r="P236" s="47"/>
      <c r="Q236" s="47"/>
      <c r="R236" s="47"/>
      <c r="S236" s="47"/>
      <c r="T236" s="95"/>
      <c r="AT236" s="23" t="s">
        <v>359</v>
      </c>
      <c r="AU236" s="23" t="s">
        <v>86</v>
      </c>
    </row>
    <row r="237" s="1" customFormat="1" ht="25.5" customHeight="1">
      <c r="B237" s="46"/>
      <c r="C237" s="258" t="s">
        <v>370</v>
      </c>
      <c r="D237" s="258" t="s">
        <v>171</v>
      </c>
      <c r="E237" s="259" t="s">
        <v>793</v>
      </c>
      <c r="F237" s="260" t="s">
        <v>794</v>
      </c>
      <c r="G237" s="261" t="s">
        <v>167</v>
      </c>
      <c r="H237" s="262">
        <v>2</v>
      </c>
      <c r="I237" s="263"/>
      <c r="J237" s="264">
        <f>ROUND(I237*H237,2)</f>
        <v>0</v>
      </c>
      <c r="K237" s="260" t="s">
        <v>23</v>
      </c>
      <c r="L237" s="265"/>
      <c r="M237" s="266" t="s">
        <v>23</v>
      </c>
      <c r="N237" s="267" t="s">
        <v>47</v>
      </c>
      <c r="O237" s="47"/>
      <c r="P237" s="231">
        <f>O237*H237</f>
        <v>0</v>
      </c>
      <c r="Q237" s="231">
        <v>0.12</v>
      </c>
      <c r="R237" s="231">
        <f>Q237*H237</f>
        <v>0.23999999999999999</v>
      </c>
      <c r="S237" s="231">
        <v>0</v>
      </c>
      <c r="T237" s="232">
        <f>S237*H237</f>
        <v>0</v>
      </c>
      <c r="AR237" s="23" t="s">
        <v>174</v>
      </c>
      <c r="AT237" s="23" t="s">
        <v>171</v>
      </c>
      <c r="AU237" s="23" t="s">
        <v>86</v>
      </c>
      <c r="AY237" s="23" t="s">
        <v>137</v>
      </c>
      <c r="BE237" s="233">
        <f>IF(N237="základní",J237,0)</f>
        <v>0</v>
      </c>
      <c r="BF237" s="233">
        <f>IF(N237="snížená",J237,0)</f>
        <v>0</v>
      </c>
      <c r="BG237" s="233">
        <f>IF(N237="zákl. přenesená",J237,0)</f>
        <v>0</v>
      </c>
      <c r="BH237" s="233">
        <f>IF(N237="sníž. přenesená",J237,0)</f>
        <v>0</v>
      </c>
      <c r="BI237" s="233">
        <f>IF(N237="nulová",J237,0)</f>
        <v>0</v>
      </c>
      <c r="BJ237" s="23" t="s">
        <v>84</v>
      </c>
      <c r="BK237" s="233">
        <f>ROUND(I237*H237,2)</f>
        <v>0</v>
      </c>
      <c r="BL237" s="23" t="s">
        <v>144</v>
      </c>
      <c r="BM237" s="23" t="s">
        <v>795</v>
      </c>
    </row>
    <row r="238" s="1" customFormat="1">
      <c r="B238" s="46"/>
      <c r="C238" s="74"/>
      <c r="D238" s="234" t="s">
        <v>359</v>
      </c>
      <c r="E238" s="74"/>
      <c r="F238" s="235" t="s">
        <v>796</v>
      </c>
      <c r="G238" s="74"/>
      <c r="H238" s="74"/>
      <c r="I238" s="192"/>
      <c r="J238" s="74"/>
      <c r="K238" s="74"/>
      <c r="L238" s="72"/>
      <c r="M238" s="236"/>
      <c r="N238" s="47"/>
      <c r="O238" s="47"/>
      <c r="P238" s="47"/>
      <c r="Q238" s="47"/>
      <c r="R238" s="47"/>
      <c r="S238" s="47"/>
      <c r="T238" s="95"/>
      <c r="AT238" s="23" t="s">
        <v>359</v>
      </c>
      <c r="AU238" s="23" t="s">
        <v>86</v>
      </c>
    </row>
    <row r="239" s="1" customFormat="1" ht="25.5" customHeight="1">
      <c r="B239" s="46"/>
      <c r="C239" s="258" t="s">
        <v>375</v>
      </c>
      <c r="D239" s="258" t="s">
        <v>171</v>
      </c>
      <c r="E239" s="259" t="s">
        <v>797</v>
      </c>
      <c r="F239" s="260" t="s">
        <v>798</v>
      </c>
      <c r="G239" s="261" t="s">
        <v>167</v>
      </c>
      <c r="H239" s="262">
        <v>1</v>
      </c>
      <c r="I239" s="263"/>
      <c r="J239" s="264">
        <f>ROUND(I239*H239,2)</f>
        <v>0</v>
      </c>
      <c r="K239" s="260" t="s">
        <v>23</v>
      </c>
      <c r="L239" s="265"/>
      <c r="M239" s="266" t="s">
        <v>23</v>
      </c>
      <c r="N239" s="267" t="s">
        <v>47</v>
      </c>
      <c r="O239" s="47"/>
      <c r="P239" s="231">
        <f>O239*H239</f>
        <v>0</v>
      </c>
      <c r="Q239" s="231">
        <v>0.12</v>
      </c>
      <c r="R239" s="231">
        <f>Q239*H239</f>
        <v>0.12</v>
      </c>
      <c r="S239" s="231">
        <v>0</v>
      </c>
      <c r="T239" s="232">
        <f>S239*H239</f>
        <v>0</v>
      </c>
      <c r="AR239" s="23" t="s">
        <v>174</v>
      </c>
      <c r="AT239" s="23" t="s">
        <v>171</v>
      </c>
      <c r="AU239" s="23" t="s">
        <v>86</v>
      </c>
      <c r="AY239" s="23" t="s">
        <v>137</v>
      </c>
      <c r="BE239" s="233">
        <f>IF(N239="základní",J239,0)</f>
        <v>0</v>
      </c>
      <c r="BF239" s="233">
        <f>IF(N239="snížená",J239,0)</f>
        <v>0</v>
      </c>
      <c r="BG239" s="233">
        <f>IF(N239="zákl. přenesená",J239,0)</f>
        <v>0</v>
      </c>
      <c r="BH239" s="233">
        <f>IF(N239="sníž. přenesená",J239,0)</f>
        <v>0</v>
      </c>
      <c r="BI239" s="233">
        <f>IF(N239="nulová",J239,0)</f>
        <v>0</v>
      </c>
      <c r="BJ239" s="23" t="s">
        <v>84</v>
      </c>
      <c r="BK239" s="233">
        <f>ROUND(I239*H239,2)</f>
        <v>0</v>
      </c>
      <c r="BL239" s="23" t="s">
        <v>144</v>
      </c>
      <c r="BM239" s="23" t="s">
        <v>799</v>
      </c>
    </row>
    <row r="240" s="1" customFormat="1">
      <c r="B240" s="46"/>
      <c r="C240" s="74"/>
      <c r="D240" s="234" t="s">
        <v>359</v>
      </c>
      <c r="E240" s="74"/>
      <c r="F240" s="235" t="s">
        <v>800</v>
      </c>
      <c r="G240" s="74"/>
      <c r="H240" s="74"/>
      <c r="I240" s="192"/>
      <c r="J240" s="74"/>
      <c r="K240" s="74"/>
      <c r="L240" s="72"/>
      <c r="M240" s="236"/>
      <c r="N240" s="47"/>
      <c r="O240" s="47"/>
      <c r="P240" s="47"/>
      <c r="Q240" s="47"/>
      <c r="R240" s="47"/>
      <c r="S240" s="47"/>
      <c r="T240" s="95"/>
      <c r="AT240" s="23" t="s">
        <v>359</v>
      </c>
      <c r="AU240" s="23" t="s">
        <v>86</v>
      </c>
    </row>
    <row r="241" s="1" customFormat="1" ht="25.5" customHeight="1">
      <c r="B241" s="46"/>
      <c r="C241" s="222" t="s">
        <v>381</v>
      </c>
      <c r="D241" s="222" t="s">
        <v>139</v>
      </c>
      <c r="E241" s="223" t="s">
        <v>801</v>
      </c>
      <c r="F241" s="224" t="s">
        <v>802</v>
      </c>
      <c r="G241" s="225" t="s">
        <v>167</v>
      </c>
      <c r="H241" s="226">
        <v>9</v>
      </c>
      <c r="I241" s="227"/>
      <c r="J241" s="228">
        <f>ROUND(I241*H241,2)</f>
        <v>0</v>
      </c>
      <c r="K241" s="224" t="s">
        <v>143</v>
      </c>
      <c r="L241" s="72"/>
      <c r="M241" s="229" t="s">
        <v>23</v>
      </c>
      <c r="N241" s="230" t="s">
        <v>47</v>
      </c>
      <c r="O241" s="47"/>
      <c r="P241" s="231">
        <f>O241*H241</f>
        <v>0</v>
      </c>
      <c r="Q241" s="231">
        <v>0.00027</v>
      </c>
      <c r="R241" s="231">
        <f>Q241*H241</f>
        <v>0.0024299999999999999</v>
      </c>
      <c r="S241" s="231">
        <v>0</v>
      </c>
      <c r="T241" s="232">
        <f>S241*H241</f>
        <v>0</v>
      </c>
      <c r="AR241" s="23" t="s">
        <v>244</v>
      </c>
      <c r="AT241" s="23" t="s">
        <v>139</v>
      </c>
      <c r="AU241" s="23" t="s">
        <v>86</v>
      </c>
      <c r="AY241" s="23" t="s">
        <v>137</v>
      </c>
      <c r="BE241" s="233">
        <f>IF(N241="základní",J241,0)</f>
        <v>0</v>
      </c>
      <c r="BF241" s="233">
        <f>IF(N241="snížená",J241,0)</f>
        <v>0</v>
      </c>
      <c r="BG241" s="233">
        <f>IF(N241="zákl. přenesená",J241,0)</f>
        <v>0</v>
      </c>
      <c r="BH241" s="233">
        <f>IF(N241="sníž. přenesená",J241,0)</f>
        <v>0</v>
      </c>
      <c r="BI241" s="233">
        <f>IF(N241="nulová",J241,0)</f>
        <v>0</v>
      </c>
      <c r="BJ241" s="23" t="s">
        <v>84</v>
      </c>
      <c r="BK241" s="233">
        <f>ROUND(I241*H241,2)</f>
        <v>0</v>
      </c>
      <c r="BL241" s="23" t="s">
        <v>244</v>
      </c>
      <c r="BM241" s="23" t="s">
        <v>803</v>
      </c>
    </row>
    <row r="242" s="1" customFormat="1">
      <c r="B242" s="46"/>
      <c r="C242" s="74"/>
      <c r="D242" s="234" t="s">
        <v>146</v>
      </c>
      <c r="E242" s="74"/>
      <c r="F242" s="235" t="s">
        <v>745</v>
      </c>
      <c r="G242" s="74"/>
      <c r="H242" s="74"/>
      <c r="I242" s="192"/>
      <c r="J242" s="74"/>
      <c r="K242" s="74"/>
      <c r="L242" s="72"/>
      <c r="M242" s="236"/>
      <c r="N242" s="47"/>
      <c r="O242" s="47"/>
      <c r="P242" s="47"/>
      <c r="Q242" s="47"/>
      <c r="R242" s="47"/>
      <c r="S242" s="47"/>
      <c r="T242" s="95"/>
      <c r="AT242" s="23" t="s">
        <v>146</v>
      </c>
      <c r="AU242" s="23" t="s">
        <v>86</v>
      </c>
    </row>
    <row r="243" s="1" customFormat="1">
      <c r="B243" s="46"/>
      <c r="C243" s="74"/>
      <c r="D243" s="234" t="s">
        <v>359</v>
      </c>
      <c r="E243" s="74"/>
      <c r="F243" s="235" t="s">
        <v>804</v>
      </c>
      <c r="G243" s="74"/>
      <c r="H243" s="74"/>
      <c r="I243" s="192"/>
      <c r="J243" s="74"/>
      <c r="K243" s="74"/>
      <c r="L243" s="72"/>
      <c r="M243" s="236"/>
      <c r="N243" s="47"/>
      <c r="O243" s="47"/>
      <c r="P243" s="47"/>
      <c r="Q243" s="47"/>
      <c r="R243" s="47"/>
      <c r="S243" s="47"/>
      <c r="T243" s="95"/>
      <c r="AT243" s="23" t="s">
        <v>359</v>
      </c>
      <c r="AU243" s="23" t="s">
        <v>86</v>
      </c>
    </row>
    <row r="244" s="1" customFormat="1" ht="25.5" customHeight="1">
      <c r="B244" s="46"/>
      <c r="C244" s="258" t="s">
        <v>385</v>
      </c>
      <c r="D244" s="258" t="s">
        <v>171</v>
      </c>
      <c r="E244" s="259" t="s">
        <v>805</v>
      </c>
      <c r="F244" s="260" t="s">
        <v>806</v>
      </c>
      <c r="G244" s="261" t="s">
        <v>167</v>
      </c>
      <c r="H244" s="262">
        <v>5</v>
      </c>
      <c r="I244" s="263"/>
      <c r="J244" s="264">
        <f>ROUND(I244*H244,2)</f>
        <v>0</v>
      </c>
      <c r="K244" s="260" t="s">
        <v>23</v>
      </c>
      <c r="L244" s="265"/>
      <c r="M244" s="266" t="s">
        <v>23</v>
      </c>
      <c r="N244" s="267" t="s">
        <v>47</v>
      </c>
      <c r="O244" s="47"/>
      <c r="P244" s="231">
        <f>O244*H244</f>
        <v>0</v>
      </c>
      <c r="Q244" s="231">
        <v>0.021000000000000001</v>
      </c>
      <c r="R244" s="231">
        <f>Q244*H244</f>
        <v>0.10500000000000001</v>
      </c>
      <c r="S244" s="231">
        <v>0</v>
      </c>
      <c r="T244" s="232">
        <f>S244*H244</f>
        <v>0</v>
      </c>
      <c r="AR244" s="23" t="s">
        <v>174</v>
      </c>
      <c r="AT244" s="23" t="s">
        <v>171</v>
      </c>
      <c r="AU244" s="23" t="s">
        <v>86</v>
      </c>
      <c r="AY244" s="23" t="s">
        <v>137</v>
      </c>
      <c r="BE244" s="233">
        <f>IF(N244="základní",J244,0)</f>
        <v>0</v>
      </c>
      <c r="BF244" s="233">
        <f>IF(N244="snížená",J244,0)</f>
        <v>0</v>
      </c>
      <c r="BG244" s="233">
        <f>IF(N244="zákl. přenesená",J244,0)</f>
        <v>0</v>
      </c>
      <c r="BH244" s="233">
        <f>IF(N244="sníž. přenesená",J244,0)</f>
        <v>0</v>
      </c>
      <c r="BI244" s="233">
        <f>IF(N244="nulová",J244,0)</f>
        <v>0</v>
      </c>
      <c r="BJ244" s="23" t="s">
        <v>84</v>
      </c>
      <c r="BK244" s="233">
        <f>ROUND(I244*H244,2)</f>
        <v>0</v>
      </c>
      <c r="BL244" s="23" t="s">
        <v>144</v>
      </c>
      <c r="BM244" s="23" t="s">
        <v>807</v>
      </c>
    </row>
    <row r="245" s="1" customFormat="1">
      <c r="B245" s="46"/>
      <c r="C245" s="74"/>
      <c r="D245" s="234" t="s">
        <v>359</v>
      </c>
      <c r="E245" s="74"/>
      <c r="F245" s="235" t="s">
        <v>808</v>
      </c>
      <c r="G245" s="74"/>
      <c r="H245" s="74"/>
      <c r="I245" s="192"/>
      <c r="J245" s="74"/>
      <c r="K245" s="74"/>
      <c r="L245" s="72"/>
      <c r="M245" s="236"/>
      <c r="N245" s="47"/>
      <c r="O245" s="47"/>
      <c r="P245" s="47"/>
      <c r="Q245" s="47"/>
      <c r="R245" s="47"/>
      <c r="S245" s="47"/>
      <c r="T245" s="95"/>
      <c r="AT245" s="23" t="s">
        <v>359</v>
      </c>
      <c r="AU245" s="23" t="s">
        <v>86</v>
      </c>
    </row>
    <row r="246" s="1" customFormat="1" ht="25.5" customHeight="1">
      <c r="B246" s="46"/>
      <c r="C246" s="258" t="s">
        <v>389</v>
      </c>
      <c r="D246" s="258" t="s">
        <v>171</v>
      </c>
      <c r="E246" s="259" t="s">
        <v>809</v>
      </c>
      <c r="F246" s="260" t="s">
        <v>810</v>
      </c>
      <c r="G246" s="261" t="s">
        <v>167</v>
      </c>
      <c r="H246" s="262">
        <v>4</v>
      </c>
      <c r="I246" s="263"/>
      <c r="J246" s="264">
        <f>ROUND(I246*H246,2)</f>
        <v>0</v>
      </c>
      <c r="K246" s="260" t="s">
        <v>23</v>
      </c>
      <c r="L246" s="265"/>
      <c r="M246" s="266" t="s">
        <v>23</v>
      </c>
      <c r="N246" s="267" t="s">
        <v>47</v>
      </c>
      <c r="O246" s="47"/>
      <c r="P246" s="231">
        <f>O246*H246</f>
        <v>0</v>
      </c>
      <c r="Q246" s="231">
        <v>0.038399999999999997</v>
      </c>
      <c r="R246" s="231">
        <f>Q246*H246</f>
        <v>0.15359999999999999</v>
      </c>
      <c r="S246" s="231">
        <v>0</v>
      </c>
      <c r="T246" s="232">
        <f>S246*H246</f>
        <v>0</v>
      </c>
      <c r="AR246" s="23" t="s">
        <v>174</v>
      </c>
      <c r="AT246" s="23" t="s">
        <v>171</v>
      </c>
      <c r="AU246" s="23" t="s">
        <v>86</v>
      </c>
      <c r="AY246" s="23" t="s">
        <v>137</v>
      </c>
      <c r="BE246" s="233">
        <f>IF(N246="základní",J246,0)</f>
        <v>0</v>
      </c>
      <c r="BF246" s="233">
        <f>IF(N246="snížená",J246,0)</f>
        <v>0</v>
      </c>
      <c r="BG246" s="233">
        <f>IF(N246="zákl. přenesená",J246,0)</f>
        <v>0</v>
      </c>
      <c r="BH246" s="233">
        <f>IF(N246="sníž. přenesená",J246,0)</f>
        <v>0</v>
      </c>
      <c r="BI246" s="233">
        <f>IF(N246="nulová",J246,0)</f>
        <v>0</v>
      </c>
      <c r="BJ246" s="23" t="s">
        <v>84</v>
      </c>
      <c r="BK246" s="233">
        <f>ROUND(I246*H246,2)</f>
        <v>0</v>
      </c>
      <c r="BL246" s="23" t="s">
        <v>144</v>
      </c>
      <c r="BM246" s="23" t="s">
        <v>811</v>
      </c>
    </row>
    <row r="247" s="1" customFormat="1">
      <c r="B247" s="46"/>
      <c r="C247" s="74"/>
      <c r="D247" s="234" t="s">
        <v>359</v>
      </c>
      <c r="E247" s="74"/>
      <c r="F247" s="235" t="s">
        <v>812</v>
      </c>
      <c r="G247" s="74"/>
      <c r="H247" s="74"/>
      <c r="I247" s="192"/>
      <c r="J247" s="74"/>
      <c r="K247" s="74"/>
      <c r="L247" s="72"/>
      <c r="M247" s="236"/>
      <c r="N247" s="47"/>
      <c r="O247" s="47"/>
      <c r="P247" s="47"/>
      <c r="Q247" s="47"/>
      <c r="R247" s="47"/>
      <c r="S247" s="47"/>
      <c r="T247" s="95"/>
      <c r="AT247" s="23" t="s">
        <v>359</v>
      </c>
      <c r="AU247" s="23" t="s">
        <v>86</v>
      </c>
    </row>
    <row r="248" s="1" customFormat="1" ht="25.5" customHeight="1">
      <c r="B248" s="46"/>
      <c r="C248" s="222" t="s">
        <v>394</v>
      </c>
      <c r="D248" s="222" t="s">
        <v>139</v>
      </c>
      <c r="E248" s="223" t="s">
        <v>813</v>
      </c>
      <c r="F248" s="224" t="s">
        <v>814</v>
      </c>
      <c r="G248" s="225" t="s">
        <v>223</v>
      </c>
      <c r="H248" s="226">
        <v>228.40000000000001</v>
      </c>
      <c r="I248" s="227"/>
      <c r="J248" s="228">
        <f>ROUND(I248*H248,2)</f>
        <v>0</v>
      </c>
      <c r="K248" s="224" t="s">
        <v>143</v>
      </c>
      <c r="L248" s="72"/>
      <c r="M248" s="229" t="s">
        <v>23</v>
      </c>
      <c r="N248" s="230" t="s">
        <v>47</v>
      </c>
      <c r="O248" s="47"/>
      <c r="P248" s="231">
        <f>O248*H248</f>
        <v>0</v>
      </c>
      <c r="Q248" s="231">
        <v>0.00016000000000000001</v>
      </c>
      <c r="R248" s="231">
        <f>Q248*H248</f>
        <v>0.036544000000000007</v>
      </c>
      <c r="S248" s="231">
        <v>0</v>
      </c>
      <c r="T248" s="232">
        <f>S248*H248</f>
        <v>0</v>
      </c>
      <c r="AR248" s="23" t="s">
        <v>244</v>
      </c>
      <c r="AT248" s="23" t="s">
        <v>139</v>
      </c>
      <c r="AU248" s="23" t="s">
        <v>86</v>
      </c>
      <c r="AY248" s="23" t="s">
        <v>137</v>
      </c>
      <c r="BE248" s="233">
        <f>IF(N248="základní",J248,0)</f>
        <v>0</v>
      </c>
      <c r="BF248" s="233">
        <f>IF(N248="snížená",J248,0)</f>
        <v>0</v>
      </c>
      <c r="BG248" s="233">
        <f>IF(N248="zákl. přenesená",J248,0)</f>
        <v>0</v>
      </c>
      <c r="BH248" s="233">
        <f>IF(N248="sníž. přenesená",J248,0)</f>
        <v>0</v>
      </c>
      <c r="BI248" s="233">
        <f>IF(N248="nulová",J248,0)</f>
        <v>0</v>
      </c>
      <c r="BJ248" s="23" t="s">
        <v>84</v>
      </c>
      <c r="BK248" s="233">
        <f>ROUND(I248*H248,2)</f>
        <v>0</v>
      </c>
      <c r="BL248" s="23" t="s">
        <v>244</v>
      </c>
      <c r="BM248" s="23" t="s">
        <v>815</v>
      </c>
    </row>
    <row r="249" s="1" customFormat="1">
      <c r="B249" s="46"/>
      <c r="C249" s="74"/>
      <c r="D249" s="234" t="s">
        <v>146</v>
      </c>
      <c r="E249" s="74"/>
      <c r="F249" s="235" t="s">
        <v>816</v>
      </c>
      <c r="G249" s="74"/>
      <c r="H249" s="74"/>
      <c r="I249" s="192"/>
      <c r="J249" s="74"/>
      <c r="K249" s="74"/>
      <c r="L249" s="72"/>
      <c r="M249" s="236"/>
      <c r="N249" s="47"/>
      <c r="O249" s="47"/>
      <c r="P249" s="47"/>
      <c r="Q249" s="47"/>
      <c r="R249" s="47"/>
      <c r="S249" s="47"/>
      <c r="T249" s="95"/>
      <c r="AT249" s="23" t="s">
        <v>146</v>
      </c>
      <c r="AU249" s="23" t="s">
        <v>86</v>
      </c>
    </row>
    <row r="250" s="1" customFormat="1">
      <c r="B250" s="46"/>
      <c r="C250" s="74"/>
      <c r="D250" s="234" t="s">
        <v>359</v>
      </c>
      <c r="E250" s="74"/>
      <c r="F250" s="235" t="s">
        <v>817</v>
      </c>
      <c r="G250" s="74"/>
      <c r="H250" s="74"/>
      <c r="I250" s="192"/>
      <c r="J250" s="74"/>
      <c r="K250" s="74"/>
      <c r="L250" s="72"/>
      <c r="M250" s="236"/>
      <c r="N250" s="47"/>
      <c r="O250" s="47"/>
      <c r="P250" s="47"/>
      <c r="Q250" s="47"/>
      <c r="R250" s="47"/>
      <c r="S250" s="47"/>
      <c r="T250" s="95"/>
      <c r="AT250" s="23" t="s">
        <v>359</v>
      </c>
      <c r="AU250" s="23" t="s">
        <v>86</v>
      </c>
    </row>
    <row r="251" s="12" customFormat="1">
      <c r="B251" s="247"/>
      <c r="C251" s="248"/>
      <c r="D251" s="234" t="s">
        <v>148</v>
      </c>
      <c r="E251" s="249" t="s">
        <v>23</v>
      </c>
      <c r="F251" s="250" t="s">
        <v>623</v>
      </c>
      <c r="G251" s="248"/>
      <c r="H251" s="251">
        <v>14.699999999999999</v>
      </c>
      <c r="I251" s="252"/>
      <c r="J251" s="248"/>
      <c r="K251" s="248"/>
      <c r="L251" s="253"/>
      <c r="M251" s="254"/>
      <c r="N251" s="255"/>
      <c r="O251" s="255"/>
      <c r="P251" s="255"/>
      <c r="Q251" s="255"/>
      <c r="R251" s="255"/>
      <c r="S251" s="255"/>
      <c r="T251" s="256"/>
      <c r="AT251" s="257" t="s">
        <v>148</v>
      </c>
      <c r="AU251" s="257" t="s">
        <v>86</v>
      </c>
      <c r="AV251" s="12" t="s">
        <v>86</v>
      </c>
      <c r="AW251" s="12" t="s">
        <v>39</v>
      </c>
      <c r="AX251" s="12" t="s">
        <v>76</v>
      </c>
      <c r="AY251" s="257" t="s">
        <v>137</v>
      </c>
    </row>
    <row r="252" s="12" customFormat="1">
      <c r="B252" s="247"/>
      <c r="C252" s="248"/>
      <c r="D252" s="234" t="s">
        <v>148</v>
      </c>
      <c r="E252" s="249" t="s">
        <v>23</v>
      </c>
      <c r="F252" s="250" t="s">
        <v>624</v>
      </c>
      <c r="G252" s="248"/>
      <c r="H252" s="251">
        <v>16</v>
      </c>
      <c r="I252" s="252"/>
      <c r="J252" s="248"/>
      <c r="K252" s="248"/>
      <c r="L252" s="253"/>
      <c r="M252" s="254"/>
      <c r="N252" s="255"/>
      <c r="O252" s="255"/>
      <c r="P252" s="255"/>
      <c r="Q252" s="255"/>
      <c r="R252" s="255"/>
      <c r="S252" s="255"/>
      <c r="T252" s="256"/>
      <c r="AT252" s="257" t="s">
        <v>148</v>
      </c>
      <c r="AU252" s="257" t="s">
        <v>86</v>
      </c>
      <c r="AV252" s="12" t="s">
        <v>86</v>
      </c>
      <c r="AW252" s="12" t="s">
        <v>39</v>
      </c>
      <c r="AX252" s="12" t="s">
        <v>76</v>
      </c>
      <c r="AY252" s="257" t="s">
        <v>137</v>
      </c>
    </row>
    <row r="253" s="12" customFormat="1">
      <c r="B253" s="247"/>
      <c r="C253" s="248"/>
      <c r="D253" s="234" t="s">
        <v>148</v>
      </c>
      <c r="E253" s="249" t="s">
        <v>23</v>
      </c>
      <c r="F253" s="250" t="s">
        <v>625</v>
      </c>
      <c r="G253" s="248"/>
      <c r="H253" s="251">
        <v>5.5999999999999996</v>
      </c>
      <c r="I253" s="252"/>
      <c r="J253" s="248"/>
      <c r="K253" s="248"/>
      <c r="L253" s="253"/>
      <c r="M253" s="254"/>
      <c r="N253" s="255"/>
      <c r="O253" s="255"/>
      <c r="P253" s="255"/>
      <c r="Q253" s="255"/>
      <c r="R253" s="255"/>
      <c r="S253" s="255"/>
      <c r="T253" s="256"/>
      <c r="AT253" s="257" t="s">
        <v>148</v>
      </c>
      <c r="AU253" s="257" t="s">
        <v>86</v>
      </c>
      <c r="AV253" s="12" t="s">
        <v>86</v>
      </c>
      <c r="AW253" s="12" t="s">
        <v>39</v>
      </c>
      <c r="AX253" s="12" t="s">
        <v>76</v>
      </c>
      <c r="AY253" s="257" t="s">
        <v>137</v>
      </c>
    </row>
    <row r="254" s="12" customFormat="1">
      <c r="B254" s="247"/>
      <c r="C254" s="248"/>
      <c r="D254" s="234" t="s">
        <v>148</v>
      </c>
      <c r="E254" s="249" t="s">
        <v>23</v>
      </c>
      <c r="F254" s="250" t="s">
        <v>626</v>
      </c>
      <c r="G254" s="248"/>
      <c r="H254" s="251">
        <v>5.5999999999999996</v>
      </c>
      <c r="I254" s="252"/>
      <c r="J254" s="248"/>
      <c r="K254" s="248"/>
      <c r="L254" s="253"/>
      <c r="M254" s="254"/>
      <c r="N254" s="255"/>
      <c r="O254" s="255"/>
      <c r="P254" s="255"/>
      <c r="Q254" s="255"/>
      <c r="R254" s="255"/>
      <c r="S254" s="255"/>
      <c r="T254" s="256"/>
      <c r="AT254" s="257" t="s">
        <v>148</v>
      </c>
      <c r="AU254" s="257" t="s">
        <v>86</v>
      </c>
      <c r="AV254" s="12" t="s">
        <v>86</v>
      </c>
      <c r="AW254" s="12" t="s">
        <v>39</v>
      </c>
      <c r="AX254" s="12" t="s">
        <v>76</v>
      </c>
      <c r="AY254" s="257" t="s">
        <v>137</v>
      </c>
    </row>
    <row r="255" s="12" customFormat="1">
      <c r="B255" s="247"/>
      <c r="C255" s="248"/>
      <c r="D255" s="234" t="s">
        <v>148</v>
      </c>
      <c r="E255" s="249" t="s">
        <v>23</v>
      </c>
      <c r="F255" s="250" t="s">
        <v>627</v>
      </c>
      <c r="G255" s="248"/>
      <c r="H255" s="251">
        <v>4.8799999999999999</v>
      </c>
      <c r="I255" s="252"/>
      <c r="J255" s="248"/>
      <c r="K255" s="248"/>
      <c r="L255" s="253"/>
      <c r="M255" s="254"/>
      <c r="N255" s="255"/>
      <c r="O255" s="255"/>
      <c r="P255" s="255"/>
      <c r="Q255" s="255"/>
      <c r="R255" s="255"/>
      <c r="S255" s="255"/>
      <c r="T255" s="256"/>
      <c r="AT255" s="257" t="s">
        <v>148</v>
      </c>
      <c r="AU255" s="257" t="s">
        <v>86</v>
      </c>
      <c r="AV255" s="12" t="s">
        <v>86</v>
      </c>
      <c r="AW255" s="12" t="s">
        <v>39</v>
      </c>
      <c r="AX255" s="12" t="s">
        <v>76</v>
      </c>
      <c r="AY255" s="257" t="s">
        <v>137</v>
      </c>
    </row>
    <row r="256" s="12" customFormat="1">
      <c r="B256" s="247"/>
      <c r="C256" s="248"/>
      <c r="D256" s="234" t="s">
        <v>148</v>
      </c>
      <c r="E256" s="249" t="s">
        <v>23</v>
      </c>
      <c r="F256" s="250" t="s">
        <v>628</v>
      </c>
      <c r="G256" s="248"/>
      <c r="H256" s="251">
        <v>5.7999999999999998</v>
      </c>
      <c r="I256" s="252"/>
      <c r="J256" s="248"/>
      <c r="K256" s="248"/>
      <c r="L256" s="253"/>
      <c r="M256" s="254"/>
      <c r="N256" s="255"/>
      <c r="O256" s="255"/>
      <c r="P256" s="255"/>
      <c r="Q256" s="255"/>
      <c r="R256" s="255"/>
      <c r="S256" s="255"/>
      <c r="T256" s="256"/>
      <c r="AT256" s="257" t="s">
        <v>148</v>
      </c>
      <c r="AU256" s="257" t="s">
        <v>86</v>
      </c>
      <c r="AV256" s="12" t="s">
        <v>86</v>
      </c>
      <c r="AW256" s="12" t="s">
        <v>39</v>
      </c>
      <c r="AX256" s="12" t="s">
        <v>76</v>
      </c>
      <c r="AY256" s="257" t="s">
        <v>137</v>
      </c>
    </row>
    <row r="257" s="12" customFormat="1">
      <c r="B257" s="247"/>
      <c r="C257" s="248"/>
      <c r="D257" s="234" t="s">
        <v>148</v>
      </c>
      <c r="E257" s="249" t="s">
        <v>23</v>
      </c>
      <c r="F257" s="250" t="s">
        <v>629</v>
      </c>
      <c r="G257" s="248"/>
      <c r="H257" s="251">
        <v>66</v>
      </c>
      <c r="I257" s="252"/>
      <c r="J257" s="248"/>
      <c r="K257" s="248"/>
      <c r="L257" s="253"/>
      <c r="M257" s="254"/>
      <c r="N257" s="255"/>
      <c r="O257" s="255"/>
      <c r="P257" s="255"/>
      <c r="Q257" s="255"/>
      <c r="R257" s="255"/>
      <c r="S257" s="255"/>
      <c r="T257" s="256"/>
      <c r="AT257" s="257" t="s">
        <v>148</v>
      </c>
      <c r="AU257" s="257" t="s">
        <v>86</v>
      </c>
      <c r="AV257" s="12" t="s">
        <v>86</v>
      </c>
      <c r="AW257" s="12" t="s">
        <v>39</v>
      </c>
      <c r="AX257" s="12" t="s">
        <v>76</v>
      </c>
      <c r="AY257" s="257" t="s">
        <v>137</v>
      </c>
    </row>
    <row r="258" s="12" customFormat="1">
      <c r="B258" s="247"/>
      <c r="C258" s="248"/>
      <c r="D258" s="234" t="s">
        <v>148</v>
      </c>
      <c r="E258" s="249" t="s">
        <v>23</v>
      </c>
      <c r="F258" s="250" t="s">
        <v>630</v>
      </c>
      <c r="G258" s="248"/>
      <c r="H258" s="251">
        <v>13.4</v>
      </c>
      <c r="I258" s="252"/>
      <c r="J258" s="248"/>
      <c r="K258" s="248"/>
      <c r="L258" s="253"/>
      <c r="M258" s="254"/>
      <c r="N258" s="255"/>
      <c r="O258" s="255"/>
      <c r="P258" s="255"/>
      <c r="Q258" s="255"/>
      <c r="R258" s="255"/>
      <c r="S258" s="255"/>
      <c r="T258" s="256"/>
      <c r="AT258" s="257" t="s">
        <v>148</v>
      </c>
      <c r="AU258" s="257" t="s">
        <v>86</v>
      </c>
      <c r="AV258" s="12" t="s">
        <v>86</v>
      </c>
      <c r="AW258" s="12" t="s">
        <v>39</v>
      </c>
      <c r="AX258" s="12" t="s">
        <v>76</v>
      </c>
      <c r="AY258" s="257" t="s">
        <v>137</v>
      </c>
    </row>
    <row r="259" s="12" customFormat="1">
      <c r="B259" s="247"/>
      <c r="C259" s="248"/>
      <c r="D259" s="234" t="s">
        <v>148</v>
      </c>
      <c r="E259" s="249" t="s">
        <v>23</v>
      </c>
      <c r="F259" s="250" t="s">
        <v>631</v>
      </c>
      <c r="G259" s="248"/>
      <c r="H259" s="251">
        <v>14</v>
      </c>
      <c r="I259" s="252"/>
      <c r="J259" s="248"/>
      <c r="K259" s="248"/>
      <c r="L259" s="253"/>
      <c r="M259" s="254"/>
      <c r="N259" s="255"/>
      <c r="O259" s="255"/>
      <c r="P259" s="255"/>
      <c r="Q259" s="255"/>
      <c r="R259" s="255"/>
      <c r="S259" s="255"/>
      <c r="T259" s="256"/>
      <c r="AT259" s="257" t="s">
        <v>148</v>
      </c>
      <c r="AU259" s="257" t="s">
        <v>86</v>
      </c>
      <c r="AV259" s="12" t="s">
        <v>86</v>
      </c>
      <c r="AW259" s="12" t="s">
        <v>39</v>
      </c>
      <c r="AX259" s="12" t="s">
        <v>76</v>
      </c>
      <c r="AY259" s="257" t="s">
        <v>137</v>
      </c>
    </row>
    <row r="260" s="12" customFormat="1">
      <c r="B260" s="247"/>
      <c r="C260" s="248"/>
      <c r="D260" s="234" t="s">
        <v>148</v>
      </c>
      <c r="E260" s="249" t="s">
        <v>23</v>
      </c>
      <c r="F260" s="250" t="s">
        <v>632</v>
      </c>
      <c r="G260" s="248"/>
      <c r="H260" s="251">
        <v>7</v>
      </c>
      <c r="I260" s="252"/>
      <c r="J260" s="248"/>
      <c r="K260" s="248"/>
      <c r="L260" s="253"/>
      <c r="M260" s="254"/>
      <c r="N260" s="255"/>
      <c r="O260" s="255"/>
      <c r="P260" s="255"/>
      <c r="Q260" s="255"/>
      <c r="R260" s="255"/>
      <c r="S260" s="255"/>
      <c r="T260" s="256"/>
      <c r="AT260" s="257" t="s">
        <v>148</v>
      </c>
      <c r="AU260" s="257" t="s">
        <v>86</v>
      </c>
      <c r="AV260" s="12" t="s">
        <v>86</v>
      </c>
      <c r="AW260" s="12" t="s">
        <v>39</v>
      </c>
      <c r="AX260" s="12" t="s">
        <v>76</v>
      </c>
      <c r="AY260" s="257" t="s">
        <v>137</v>
      </c>
    </row>
    <row r="261" s="12" customFormat="1">
      <c r="B261" s="247"/>
      <c r="C261" s="248"/>
      <c r="D261" s="234" t="s">
        <v>148</v>
      </c>
      <c r="E261" s="249" t="s">
        <v>23</v>
      </c>
      <c r="F261" s="250" t="s">
        <v>633</v>
      </c>
      <c r="G261" s="248"/>
      <c r="H261" s="251">
        <v>6.96</v>
      </c>
      <c r="I261" s="252"/>
      <c r="J261" s="248"/>
      <c r="K261" s="248"/>
      <c r="L261" s="253"/>
      <c r="M261" s="254"/>
      <c r="N261" s="255"/>
      <c r="O261" s="255"/>
      <c r="P261" s="255"/>
      <c r="Q261" s="255"/>
      <c r="R261" s="255"/>
      <c r="S261" s="255"/>
      <c r="T261" s="256"/>
      <c r="AT261" s="257" t="s">
        <v>148</v>
      </c>
      <c r="AU261" s="257" t="s">
        <v>86</v>
      </c>
      <c r="AV261" s="12" t="s">
        <v>86</v>
      </c>
      <c r="AW261" s="12" t="s">
        <v>39</v>
      </c>
      <c r="AX261" s="12" t="s">
        <v>76</v>
      </c>
      <c r="AY261" s="257" t="s">
        <v>137</v>
      </c>
    </row>
    <row r="262" s="12" customFormat="1">
      <c r="B262" s="247"/>
      <c r="C262" s="248"/>
      <c r="D262" s="234" t="s">
        <v>148</v>
      </c>
      <c r="E262" s="249" t="s">
        <v>23</v>
      </c>
      <c r="F262" s="250" t="s">
        <v>634</v>
      </c>
      <c r="G262" s="248"/>
      <c r="H262" s="251">
        <v>35.5</v>
      </c>
      <c r="I262" s="252"/>
      <c r="J262" s="248"/>
      <c r="K262" s="248"/>
      <c r="L262" s="253"/>
      <c r="M262" s="254"/>
      <c r="N262" s="255"/>
      <c r="O262" s="255"/>
      <c r="P262" s="255"/>
      <c r="Q262" s="255"/>
      <c r="R262" s="255"/>
      <c r="S262" s="255"/>
      <c r="T262" s="256"/>
      <c r="AT262" s="257" t="s">
        <v>148</v>
      </c>
      <c r="AU262" s="257" t="s">
        <v>86</v>
      </c>
      <c r="AV262" s="12" t="s">
        <v>86</v>
      </c>
      <c r="AW262" s="12" t="s">
        <v>39</v>
      </c>
      <c r="AX262" s="12" t="s">
        <v>76</v>
      </c>
      <c r="AY262" s="257" t="s">
        <v>137</v>
      </c>
    </row>
    <row r="263" s="12" customFormat="1">
      <c r="B263" s="247"/>
      <c r="C263" s="248"/>
      <c r="D263" s="234" t="s">
        <v>148</v>
      </c>
      <c r="E263" s="249" t="s">
        <v>23</v>
      </c>
      <c r="F263" s="250" t="s">
        <v>635</v>
      </c>
      <c r="G263" s="248"/>
      <c r="H263" s="251">
        <v>4.2000000000000002</v>
      </c>
      <c r="I263" s="252"/>
      <c r="J263" s="248"/>
      <c r="K263" s="248"/>
      <c r="L263" s="253"/>
      <c r="M263" s="254"/>
      <c r="N263" s="255"/>
      <c r="O263" s="255"/>
      <c r="P263" s="255"/>
      <c r="Q263" s="255"/>
      <c r="R263" s="255"/>
      <c r="S263" s="255"/>
      <c r="T263" s="256"/>
      <c r="AT263" s="257" t="s">
        <v>148</v>
      </c>
      <c r="AU263" s="257" t="s">
        <v>86</v>
      </c>
      <c r="AV263" s="12" t="s">
        <v>86</v>
      </c>
      <c r="AW263" s="12" t="s">
        <v>39</v>
      </c>
      <c r="AX263" s="12" t="s">
        <v>76</v>
      </c>
      <c r="AY263" s="257" t="s">
        <v>137</v>
      </c>
    </row>
    <row r="264" s="12" customFormat="1">
      <c r="B264" s="247"/>
      <c r="C264" s="248"/>
      <c r="D264" s="234" t="s">
        <v>148</v>
      </c>
      <c r="E264" s="249" t="s">
        <v>23</v>
      </c>
      <c r="F264" s="250" t="s">
        <v>636</v>
      </c>
      <c r="G264" s="248"/>
      <c r="H264" s="251">
        <v>22.16</v>
      </c>
      <c r="I264" s="252"/>
      <c r="J264" s="248"/>
      <c r="K264" s="248"/>
      <c r="L264" s="253"/>
      <c r="M264" s="254"/>
      <c r="N264" s="255"/>
      <c r="O264" s="255"/>
      <c r="P264" s="255"/>
      <c r="Q264" s="255"/>
      <c r="R264" s="255"/>
      <c r="S264" s="255"/>
      <c r="T264" s="256"/>
      <c r="AT264" s="257" t="s">
        <v>148</v>
      </c>
      <c r="AU264" s="257" t="s">
        <v>86</v>
      </c>
      <c r="AV264" s="12" t="s">
        <v>86</v>
      </c>
      <c r="AW264" s="12" t="s">
        <v>39</v>
      </c>
      <c r="AX264" s="12" t="s">
        <v>76</v>
      </c>
      <c r="AY264" s="257" t="s">
        <v>137</v>
      </c>
    </row>
    <row r="265" s="12" customFormat="1">
      <c r="B265" s="247"/>
      <c r="C265" s="248"/>
      <c r="D265" s="234" t="s">
        <v>148</v>
      </c>
      <c r="E265" s="249" t="s">
        <v>23</v>
      </c>
      <c r="F265" s="250" t="s">
        <v>637</v>
      </c>
      <c r="G265" s="248"/>
      <c r="H265" s="251">
        <v>6.5999999999999996</v>
      </c>
      <c r="I265" s="252"/>
      <c r="J265" s="248"/>
      <c r="K265" s="248"/>
      <c r="L265" s="253"/>
      <c r="M265" s="254"/>
      <c r="N265" s="255"/>
      <c r="O265" s="255"/>
      <c r="P265" s="255"/>
      <c r="Q265" s="255"/>
      <c r="R265" s="255"/>
      <c r="S265" s="255"/>
      <c r="T265" s="256"/>
      <c r="AT265" s="257" t="s">
        <v>148</v>
      </c>
      <c r="AU265" s="257" t="s">
        <v>86</v>
      </c>
      <c r="AV265" s="12" t="s">
        <v>86</v>
      </c>
      <c r="AW265" s="12" t="s">
        <v>39</v>
      </c>
      <c r="AX265" s="12" t="s">
        <v>76</v>
      </c>
      <c r="AY265" s="257" t="s">
        <v>137</v>
      </c>
    </row>
    <row r="266" s="1" customFormat="1" ht="25.5" customHeight="1">
      <c r="B266" s="46"/>
      <c r="C266" s="222" t="s">
        <v>398</v>
      </c>
      <c r="D266" s="222" t="s">
        <v>139</v>
      </c>
      <c r="E266" s="223" t="s">
        <v>818</v>
      </c>
      <c r="F266" s="224" t="s">
        <v>819</v>
      </c>
      <c r="G266" s="225" t="s">
        <v>167</v>
      </c>
      <c r="H266" s="226">
        <v>1</v>
      </c>
      <c r="I266" s="227"/>
      <c r="J266" s="228">
        <f>ROUND(I266*H266,2)</f>
        <v>0</v>
      </c>
      <c r="K266" s="224" t="s">
        <v>143</v>
      </c>
      <c r="L266" s="72"/>
      <c r="M266" s="229" t="s">
        <v>23</v>
      </c>
      <c r="N266" s="230" t="s">
        <v>47</v>
      </c>
      <c r="O266" s="47"/>
      <c r="P266" s="231">
        <f>O266*H266</f>
        <v>0</v>
      </c>
      <c r="Q266" s="231">
        <v>0.00092000000000000003</v>
      </c>
      <c r="R266" s="231">
        <f>Q266*H266</f>
        <v>0.00092000000000000003</v>
      </c>
      <c r="S266" s="231">
        <v>0</v>
      </c>
      <c r="T266" s="232">
        <f>S266*H266</f>
        <v>0</v>
      </c>
      <c r="AR266" s="23" t="s">
        <v>244</v>
      </c>
      <c r="AT266" s="23" t="s">
        <v>139</v>
      </c>
      <c r="AU266" s="23" t="s">
        <v>86</v>
      </c>
      <c r="AY266" s="23" t="s">
        <v>137</v>
      </c>
      <c r="BE266" s="233">
        <f>IF(N266="základní",J266,0)</f>
        <v>0</v>
      </c>
      <c r="BF266" s="233">
        <f>IF(N266="snížená",J266,0)</f>
        <v>0</v>
      </c>
      <c r="BG266" s="233">
        <f>IF(N266="zákl. přenesená",J266,0)</f>
        <v>0</v>
      </c>
      <c r="BH266" s="233">
        <f>IF(N266="sníž. přenesená",J266,0)</f>
        <v>0</v>
      </c>
      <c r="BI266" s="233">
        <f>IF(N266="nulová",J266,0)</f>
        <v>0</v>
      </c>
      <c r="BJ266" s="23" t="s">
        <v>84</v>
      </c>
      <c r="BK266" s="233">
        <f>ROUND(I266*H266,2)</f>
        <v>0</v>
      </c>
      <c r="BL266" s="23" t="s">
        <v>244</v>
      </c>
      <c r="BM266" s="23" t="s">
        <v>820</v>
      </c>
    </row>
    <row r="267" s="1" customFormat="1">
      <c r="B267" s="46"/>
      <c r="C267" s="74"/>
      <c r="D267" s="234" t="s">
        <v>146</v>
      </c>
      <c r="E267" s="74"/>
      <c r="F267" s="235" t="s">
        <v>821</v>
      </c>
      <c r="G267" s="74"/>
      <c r="H267" s="74"/>
      <c r="I267" s="192"/>
      <c r="J267" s="74"/>
      <c r="K267" s="74"/>
      <c r="L267" s="72"/>
      <c r="M267" s="236"/>
      <c r="N267" s="47"/>
      <c r="O267" s="47"/>
      <c r="P267" s="47"/>
      <c r="Q267" s="47"/>
      <c r="R267" s="47"/>
      <c r="S267" s="47"/>
      <c r="T267" s="95"/>
      <c r="AT267" s="23" t="s">
        <v>146</v>
      </c>
      <c r="AU267" s="23" t="s">
        <v>86</v>
      </c>
    </row>
    <row r="268" s="1" customFormat="1" ht="25.5" customHeight="1">
      <c r="B268" s="46"/>
      <c r="C268" s="222" t="s">
        <v>402</v>
      </c>
      <c r="D268" s="222" t="s">
        <v>139</v>
      </c>
      <c r="E268" s="223" t="s">
        <v>822</v>
      </c>
      <c r="F268" s="224" t="s">
        <v>823</v>
      </c>
      <c r="G268" s="225" t="s">
        <v>167</v>
      </c>
      <c r="H268" s="226">
        <v>1</v>
      </c>
      <c r="I268" s="227"/>
      <c r="J268" s="228">
        <f>ROUND(I268*H268,2)</f>
        <v>0</v>
      </c>
      <c r="K268" s="224" t="s">
        <v>143</v>
      </c>
      <c r="L268" s="72"/>
      <c r="M268" s="229" t="s">
        <v>23</v>
      </c>
      <c r="N268" s="230" t="s">
        <v>47</v>
      </c>
      <c r="O268" s="47"/>
      <c r="P268" s="231">
        <f>O268*H268</f>
        <v>0</v>
      </c>
      <c r="Q268" s="231">
        <v>0.00088475000000000001</v>
      </c>
      <c r="R268" s="231">
        <f>Q268*H268</f>
        <v>0.00088475000000000001</v>
      </c>
      <c r="S268" s="231">
        <v>0</v>
      </c>
      <c r="T268" s="232">
        <f>S268*H268</f>
        <v>0</v>
      </c>
      <c r="AR268" s="23" t="s">
        <v>244</v>
      </c>
      <c r="AT268" s="23" t="s">
        <v>139</v>
      </c>
      <c r="AU268" s="23" t="s">
        <v>86</v>
      </c>
      <c r="AY268" s="23" t="s">
        <v>137</v>
      </c>
      <c r="BE268" s="233">
        <f>IF(N268="základní",J268,0)</f>
        <v>0</v>
      </c>
      <c r="BF268" s="233">
        <f>IF(N268="snížená",J268,0)</f>
        <v>0</v>
      </c>
      <c r="BG268" s="233">
        <f>IF(N268="zákl. přenesená",J268,0)</f>
        <v>0</v>
      </c>
      <c r="BH268" s="233">
        <f>IF(N268="sníž. přenesená",J268,0)</f>
        <v>0</v>
      </c>
      <c r="BI268" s="233">
        <f>IF(N268="nulová",J268,0)</f>
        <v>0</v>
      </c>
      <c r="BJ268" s="23" t="s">
        <v>84</v>
      </c>
      <c r="BK268" s="233">
        <f>ROUND(I268*H268,2)</f>
        <v>0</v>
      </c>
      <c r="BL268" s="23" t="s">
        <v>244</v>
      </c>
      <c r="BM268" s="23" t="s">
        <v>824</v>
      </c>
    </row>
    <row r="269" s="1" customFormat="1">
      <c r="B269" s="46"/>
      <c r="C269" s="74"/>
      <c r="D269" s="234" t="s">
        <v>146</v>
      </c>
      <c r="E269" s="74"/>
      <c r="F269" s="235" t="s">
        <v>821</v>
      </c>
      <c r="G269" s="74"/>
      <c r="H269" s="74"/>
      <c r="I269" s="192"/>
      <c r="J269" s="74"/>
      <c r="K269" s="74"/>
      <c r="L269" s="72"/>
      <c r="M269" s="236"/>
      <c r="N269" s="47"/>
      <c r="O269" s="47"/>
      <c r="P269" s="47"/>
      <c r="Q269" s="47"/>
      <c r="R269" s="47"/>
      <c r="S269" s="47"/>
      <c r="T269" s="95"/>
      <c r="AT269" s="23" t="s">
        <v>146</v>
      </c>
      <c r="AU269" s="23" t="s">
        <v>86</v>
      </c>
    </row>
    <row r="270" s="1" customFormat="1" ht="16.5" customHeight="1">
      <c r="B270" s="46"/>
      <c r="C270" s="258" t="s">
        <v>406</v>
      </c>
      <c r="D270" s="258" t="s">
        <v>171</v>
      </c>
      <c r="E270" s="259" t="s">
        <v>825</v>
      </c>
      <c r="F270" s="260" t="s">
        <v>826</v>
      </c>
      <c r="G270" s="261" t="s">
        <v>167</v>
      </c>
      <c r="H270" s="262">
        <v>1</v>
      </c>
      <c r="I270" s="263"/>
      <c r="J270" s="264">
        <f>ROUND(I270*H270,2)</f>
        <v>0</v>
      </c>
      <c r="K270" s="260" t="s">
        <v>143</v>
      </c>
      <c r="L270" s="265"/>
      <c r="M270" s="266" t="s">
        <v>23</v>
      </c>
      <c r="N270" s="267" t="s">
        <v>47</v>
      </c>
      <c r="O270" s="47"/>
      <c r="P270" s="231">
        <f>O270*H270</f>
        <v>0</v>
      </c>
      <c r="Q270" s="231">
        <v>0.073999999999999996</v>
      </c>
      <c r="R270" s="231">
        <f>Q270*H270</f>
        <v>0.073999999999999996</v>
      </c>
      <c r="S270" s="231">
        <v>0</v>
      </c>
      <c r="T270" s="232">
        <f>S270*H270</f>
        <v>0</v>
      </c>
      <c r="AR270" s="23" t="s">
        <v>330</v>
      </c>
      <c r="AT270" s="23" t="s">
        <v>171</v>
      </c>
      <c r="AU270" s="23" t="s">
        <v>86</v>
      </c>
      <c r="AY270" s="23" t="s">
        <v>137</v>
      </c>
      <c r="BE270" s="233">
        <f>IF(N270="základní",J270,0)</f>
        <v>0</v>
      </c>
      <c r="BF270" s="233">
        <f>IF(N270="snížená",J270,0)</f>
        <v>0</v>
      </c>
      <c r="BG270" s="233">
        <f>IF(N270="zákl. přenesená",J270,0)</f>
        <v>0</v>
      </c>
      <c r="BH270" s="233">
        <f>IF(N270="sníž. přenesená",J270,0)</f>
        <v>0</v>
      </c>
      <c r="BI270" s="233">
        <f>IF(N270="nulová",J270,0)</f>
        <v>0</v>
      </c>
      <c r="BJ270" s="23" t="s">
        <v>84</v>
      </c>
      <c r="BK270" s="233">
        <f>ROUND(I270*H270,2)</f>
        <v>0</v>
      </c>
      <c r="BL270" s="23" t="s">
        <v>244</v>
      </c>
      <c r="BM270" s="23" t="s">
        <v>827</v>
      </c>
    </row>
    <row r="271" s="1" customFormat="1">
      <c r="B271" s="46"/>
      <c r="C271" s="74"/>
      <c r="D271" s="234" t="s">
        <v>359</v>
      </c>
      <c r="E271" s="74"/>
      <c r="F271" s="235" t="s">
        <v>828</v>
      </c>
      <c r="G271" s="74"/>
      <c r="H271" s="74"/>
      <c r="I271" s="192"/>
      <c r="J271" s="74"/>
      <c r="K271" s="74"/>
      <c r="L271" s="72"/>
      <c r="M271" s="236"/>
      <c r="N271" s="47"/>
      <c r="O271" s="47"/>
      <c r="P271" s="47"/>
      <c r="Q271" s="47"/>
      <c r="R271" s="47"/>
      <c r="S271" s="47"/>
      <c r="T271" s="95"/>
      <c r="AT271" s="23" t="s">
        <v>359</v>
      </c>
      <c r="AU271" s="23" t="s">
        <v>86</v>
      </c>
    </row>
    <row r="272" s="1" customFormat="1" ht="16.5" customHeight="1">
      <c r="B272" s="46"/>
      <c r="C272" s="258" t="s">
        <v>411</v>
      </c>
      <c r="D272" s="258" t="s">
        <v>171</v>
      </c>
      <c r="E272" s="259" t="s">
        <v>829</v>
      </c>
      <c r="F272" s="260" t="s">
        <v>830</v>
      </c>
      <c r="G272" s="261" t="s">
        <v>167</v>
      </c>
      <c r="H272" s="262">
        <v>1</v>
      </c>
      <c r="I272" s="263"/>
      <c r="J272" s="264">
        <f>ROUND(I272*H272,2)</f>
        <v>0</v>
      </c>
      <c r="K272" s="260" t="s">
        <v>143</v>
      </c>
      <c r="L272" s="265"/>
      <c r="M272" s="266" t="s">
        <v>23</v>
      </c>
      <c r="N272" s="267" t="s">
        <v>47</v>
      </c>
      <c r="O272" s="47"/>
      <c r="P272" s="231">
        <f>O272*H272</f>
        <v>0</v>
      </c>
      <c r="Q272" s="231">
        <v>0.13600000000000001</v>
      </c>
      <c r="R272" s="231">
        <f>Q272*H272</f>
        <v>0.13600000000000001</v>
      </c>
      <c r="S272" s="231">
        <v>0</v>
      </c>
      <c r="T272" s="232">
        <f>S272*H272</f>
        <v>0</v>
      </c>
      <c r="AR272" s="23" t="s">
        <v>330</v>
      </c>
      <c r="AT272" s="23" t="s">
        <v>171</v>
      </c>
      <c r="AU272" s="23" t="s">
        <v>86</v>
      </c>
      <c r="AY272" s="23" t="s">
        <v>137</v>
      </c>
      <c r="BE272" s="233">
        <f>IF(N272="základní",J272,0)</f>
        <v>0</v>
      </c>
      <c r="BF272" s="233">
        <f>IF(N272="snížená",J272,0)</f>
        <v>0</v>
      </c>
      <c r="BG272" s="233">
        <f>IF(N272="zákl. přenesená",J272,0)</f>
        <v>0</v>
      </c>
      <c r="BH272" s="233">
        <f>IF(N272="sníž. přenesená",J272,0)</f>
        <v>0</v>
      </c>
      <c r="BI272" s="233">
        <f>IF(N272="nulová",J272,0)</f>
        <v>0</v>
      </c>
      <c r="BJ272" s="23" t="s">
        <v>84</v>
      </c>
      <c r="BK272" s="233">
        <f>ROUND(I272*H272,2)</f>
        <v>0</v>
      </c>
      <c r="BL272" s="23" t="s">
        <v>244</v>
      </c>
      <c r="BM272" s="23" t="s">
        <v>831</v>
      </c>
    </row>
    <row r="273" s="1" customFormat="1">
      <c r="B273" s="46"/>
      <c r="C273" s="74"/>
      <c r="D273" s="234" t="s">
        <v>359</v>
      </c>
      <c r="E273" s="74"/>
      <c r="F273" s="235" t="s">
        <v>832</v>
      </c>
      <c r="G273" s="74"/>
      <c r="H273" s="74"/>
      <c r="I273" s="192"/>
      <c r="J273" s="74"/>
      <c r="K273" s="74"/>
      <c r="L273" s="72"/>
      <c r="M273" s="236"/>
      <c r="N273" s="47"/>
      <c r="O273" s="47"/>
      <c r="P273" s="47"/>
      <c r="Q273" s="47"/>
      <c r="R273" s="47"/>
      <c r="S273" s="47"/>
      <c r="T273" s="95"/>
      <c r="AT273" s="23" t="s">
        <v>359</v>
      </c>
      <c r="AU273" s="23" t="s">
        <v>86</v>
      </c>
    </row>
    <row r="274" s="1" customFormat="1" ht="25.5" customHeight="1">
      <c r="B274" s="46"/>
      <c r="C274" s="222" t="s">
        <v>415</v>
      </c>
      <c r="D274" s="222" t="s">
        <v>139</v>
      </c>
      <c r="E274" s="223" t="s">
        <v>833</v>
      </c>
      <c r="F274" s="224" t="s">
        <v>834</v>
      </c>
      <c r="G274" s="225" t="s">
        <v>167</v>
      </c>
      <c r="H274" s="226">
        <v>46.020000000000003</v>
      </c>
      <c r="I274" s="227"/>
      <c r="J274" s="228">
        <f>ROUND(I274*H274,2)</f>
        <v>0</v>
      </c>
      <c r="K274" s="224" t="s">
        <v>143</v>
      </c>
      <c r="L274" s="72"/>
      <c r="M274" s="229" t="s">
        <v>23</v>
      </c>
      <c r="N274" s="230" t="s">
        <v>47</v>
      </c>
      <c r="O274" s="47"/>
      <c r="P274" s="231">
        <f>O274*H274</f>
        <v>0</v>
      </c>
      <c r="Q274" s="231">
        <v>0</v>
      </c>
      <c r="R274" s="231">
        <f>Q274*H274</f>
        <v>0</v>
      </c>
      <c r="S274" s="231">
        <v>0</v>
      </c>
      <c r="T274" s="232">
        <f>S274*H274</f>
        <v>0</v>
      </c>
      <c r="AR274" s="23" t="s">
        <v>244</v>
      </c>
      <c r="AT274" s="23" t="s">
        <v>139</v>
      </c>
      <c r="AU274" s="23" t="s">
        <v>86</v>
      </c>
      <c r="AY274" s="23" t="s">
        <v>137</v>
      </c>
      <c r="BE274" s="233">
        <f>IF(N274="základní",J274,0)</f>
        <v>0</v>
      </c>
      <c r="BF274" s="233">
        <f>IF(N274="snížená",J274,0)</f>
        <v>0</v>
      </c>
      <c r="BG274" s="233">
        <f>IF(N274="zákl. přenesená",J274,0)</f>
        <v>0</v>
      </c>
      <c r="BH274" s="233">
        <f>IF(N274="sníž. přenesená",J274,0)</f>
        <v>0</v>
      </c>
      <c r="BI274" s="233">
        <f>IF(N274="nulová",J274,0)</f>
        <v>0</v>
      </c>
      <c r="BJ274" s="23" t="s">
        <v>84</v>
      </c>
      <c r="BK274" s="233">
        <f>ROUND(I274*H274,2)</f>
        <v>0</v>
      </c>
      <c r="BL274" s="23" t="s">
        <v>244</v>
      </c>
      <c r="BM274" s="23" t="s">
        <v>835</v>
      </c>
    </row>
    <row r="275" s="1" customFormat="1">
      <c r="B275" s="46"/>
      <c r="C275" s="74"/>
      <c r="D275" s="234" t="s">
        <v>146</v>
      </c>
      <c r="E275" s="74"/>
      <c r="F275" s="235" t="s">
        <v>836</v>
      </c>
      <c r="G275" s="74"/>
      <c r="H275" s="74"/>
      <c r="I275" s="192"/>
      <c r="J275" s="74"/>
      <c r="K275" s="74"/>
      <c r="L275" s="72"/>
      <c r="M275" s="236"/>
      <c r="N275" s="47"/>
      <c r="O275" s="47"/>
      <c r="P275" s="47"/>
      <c r="Q275" s="47"/>
      <c r="R275" s="47"/>
      <c r="S275" s="47"/>
      <c r="T275" s="95"/>
      <c r="AT275" s="23" t="s">
        <v>146</v>
      </c>
      <c r="AU275" s="23" t="s">
        <v>86</v>
      </c>
    </row>
    <row r="276" s="11" customFormat="1">
      <c r="B276" s="237"/>
      <c r="C276" s="238"/>
      <c r="D276" s="234" t="s">
        <v>148</v>
      </c>
      <c r="E276" s="239" t="s">
        <v>23</v>
      </c>
      <c r="F276" s="240" t="s">
        <v>837</v>
      </c>
      <c r="G276" s="238"/>
      <c r="H276" s="239" t="s">
        <v>23</v>
      </c>
      <c r="I276" s="241"/>
      <c r="J276" s="238"/>
      <c r="K276" s="238"/>
      <c r="L276" s="242"/>
      <c r="M276" s="243"/>
      <c r="N276" s="244"/>
      <c r="O276" s="244"/>
      <c r="P276" s="244"/>
      <c r="Q276" s="244"/>
      <c r="R276" s="244"/>
      <c r="S276" s="244"/>
      <c r="T276" s="245"/>
      <c r="AT276" s="246" t="s">
        <v>148</v>
      </c>
      <c r="AU276" s="246" t="s">
        <v>86</v>
      </c>
      <c r="AV276" s="11" t="s">
        <v>84</v>
      </c>
      <c r="AW276" s="11" t="s">
        <v>39</v>
      </c>
      <c r="AX276" s="11" t="s">
        <v>76</v>
      </c>
      <c r="AY276" s="246" t="s">
        <v>137</v>
      </c>
    </row>
    <row r="277" s="12" customFormat="1">
      <c r="B277" s="247"/>
      <c r="C277" s="248"/>
      <c r="D277" s="234" t="s">
        <v>148</v>
      </c>
      <c r="E277" s="249" t="s">
        <v>23</v>
      </c>
      <c r="F277" s="250" t="s">
        <v>838</v>
      </c>
      <c r="G277" s="248"/>
      <c r="H277" s="251">
        <v>46.020000000000003</v>
      </c>
      <c r="I277" s="252"/>
      <c r="J277" s="248"/>
      <c r="K277" s="248"/>
      <c r="L277" s="253"/>
      <c r="M277" s="254"/>
      <c r="N277" s="255"/>
      <c r="O277" s="255"/>
      <c r="P277" s="255"/>
      <c r="Q277" s="255"/>
      <c r="R277" s="255"/>
      <c r="S277" s="255"/>
      <c r="T277" s="256"/>
      <c r="AT277" s="257" t="s">
        <v>148</v>
      </c>
      <c r="AU277" s="257" t="s">
        <v>86</v>
      </c>
      <c r="AV277" s="12" t="s">
        <v>86</v>
      </c>
      <c r="AW277" s="12" t="s">
        <v>39</v>
      </c>
      <c r="AX277" s="12" t="s">
        <v>76</v>
      </c>
      <c r="AY277" s="257" t="s">
        <v>137</v>
      </c>
    </row>
    <row r="278" s="1" customFormat="1" ht="38.25" customHeight="1">
      <c r="B278" s="46"/>
      <c r="C278" s="222" t="s">
        <v>419</v>
      </c>
      <c r="D278" s="222" t="s">
        <v>139</v>
      </c>
      <c r="E278" s="223" t="s">
        <v>839</v>
      </c>
      <c r="F278" s="224" t="s">
        <v>840</v>
      </c>
      <c r="G278" s="225" t="s">
        <v>232</v>
      </c>
      <c r="H278" s="226">
        <v>3.089</v>
      </c>
      <c r="I278" s="227"/>
      <c r="J278" s="228">
        <f>ROUND(I278*H278,2)</f>
        <v>0</v>
      </c>
      <c r="K278" s="224" t="s">
        <v>143</v>
      </c>
      <c r="L278" s="72"/>
      <c r="M278" s="229" t="s">
        <v>23</v>
      </c>
      <c r="N278" s="230" t="s">
        <v>47</v>
      </c>
      <c r="O278" s="47"/>
      <c r="P278" s="231">
        <f>O278*H278</f>
        <v>0</v>
      </c>
      <c r="Q278" s="231">
        <v>0</v>
      </c>
      <c r="R278" s="231">
        <f>Q278*H278</f>
        <v>0</v>
      </c>
      <c r="S278" s="231">
        <v>0</v>
      </c>
      <c r="T278" s="232">
        <f>S278*H278</f>
        <v>0</v>
      </c>
      <c r="AR278" s="23" t="s">
        <v>244</v>
      </c>
      <c r="AT278" s="23" t="s">
        <v>139</v>
      </c>
      <c r="AU278" s="23" t="s">
        <v>86</v>
      </c>
      <c r="AY278" s="23" t="s">
        <v>137</v>
      </c>
      <c r="BE278" s="233">
        <f>IF(N278="základní",J278,0)</f>
        <v>0</v>
      </c>
      <c r="BF278" s="233">
        <f>IF(N278="snížená",J278,0)</f>
        <v>0</v>
      </c>
      <c r="BG278" s="233">
        <f>IF(N278="zákl. přenesená",J278,0)</f>
        <v>0</v>
      </c>
      <c r="BH278" s="233">
        <f>IF(N278="sníž. přenesená",J278,0)</f>
        <v>0</v>
      </c>
      <c r="BI278" s="233">
        <f>IF(N278="nulová",J278,0)</f>
        <v>0</v>
      </c>
      <c r="BJ278" s="23" t="s">
        <v>84</v>
      </c>
      <c r="BK278" s="233">
        <f>ROUND(I278*H278,2)</f>
        <v>0</v>
      </c>
      <c r="BL278" s="23" t="s">
        <v>244</v>
      </c>
      <c r="BM278" s="23" t="s">
        <v>841</v>
      </c>
    </row>
    <row r="279" s="1" customFormat="1">
      <c r="B279" s="46"/>
      <c r="C279" s="74"/>
      <c r="D279" s="234" t="s">
        <v>146</v>
      </c>
      <c r="E279" s="74"/>
      <c r="F279" s="235" t="s">
        <v>842</v>
      </c>
      <c r="G279" s="74"/>
      <c r="H279" s="74"/>
      <c r="I279" s="192"/>
      <c r="J279" s="74"/>
      <c r="K279" s="74"/>
      <c r="L279" s="72"/>
      <c r="M279" s="236"/>
      <c r="N279" s="47"/>
      <c r="O279" s="47"/>
      <c r="P279" s="47"/>
      <c r="Q279" s="47"/>
      <c r="R279" s="47"/>
      <c r="S279" s="47"/>
      <c r="T279" s="95"/>
      <c r="AT279" s="23" t="s">
        <v>146</v>
      </c>
      <c r="AU279" s="23" t="s">
        <v>86</v>
      </c>
    </row>
    <row r="280" s="10" customFormat="1" ht="29.88" customHeight="1">
      <c r="B280" s="206"/>
      <c r="C280" s="207"/>
      <c r="D280" s="208" t="s">
        <v>75</v>
      </c>
      <c r="E280" s="220" t="s">
        <v>843</v>
      </c>
      <c r="F280" s="220" t="s">
        <v>844</v>
      </c>
      <c r="G280" s="207"/>
      <c r="H280" s="207"/>
      <c r="I280" s="210"/>
      <c r="J280" s="221">
        <f>BK280</f>
        <v>0</v>
      </c>
      <c r="K280" s="207"/>
      <c r="L280" s="212"/>
      <c r="M280" s="213"/>
      <c r="N280" s="214"/>
      <c r="O280" s="214"/>
      <c r="P280" s="215">
        <f>SUM(P281:P298)</f>
        <v>0</v>
      </c>
      <c r="Q280" s="214"/>
      <c r="R280" s="215">
        <f>SUM(R281:R298)</f>
        <v>0.83900000000000008</v>
      </c>
      <c r="S280" s="214"/>
      <c r="T280" s="216">
        <f>SUM(T281:T298)</f>
        <v>0.70400000000000007</v>
      </c>
      <c r="AR280" s="217" t="s">
        <v>86</v>
      </c>
      <c r="AT280" s="218" t="s">
        <v>75</v>
      </c>
      <c r="AU280" s="218" t="s">
        <v>84</v>
      </c>
      <c r="AY280" s="217" t="s">
        <v>137</v>
      </c>
      <c r="BK280" s="219">
        <f>SUM(BK281:BK298)</f>
        <v>0</v>
      </c>
    </row>
    <row r="281" s="1" customFormat="1" ht="16.5" customHeight="1">
      <c r="B281" s="46"/>
      <c r="C281" s="222" t="s">
        <v>423</v>
      </c>
      <c r="D281" s="222" t="s">
        <v>139</v>
      </c>
      <c r="E281" s="223" t="s">
        <v>845</v>
      </c>
      <c r="F281" s="224" t="s">
        <v>846</v>
      </c>
      <c r="G281" s="225" t="s">
        <v>167</v>
      </c>
      <c r="H281" s="226">
        <v>2</v>
      </c>
      <c r="I281" s="227"/>
      <c r="J281" s="228">
        <f>ROUND(I281*H281,2)</f>
        <v>0</v>
      </c>
      <c r="K281" s="224" t="s">
        <v>143</v>
      </c>
      <c r="L281" s="72"/>
      <c r="M281" s="229" t="s">
        <v>23</v>
      </c>
      <c r="N281" s="230" t="s">
        <v>47</v>
      </c>
      <c r="O281" s="47"/>
      <c r="P281" s="231">
        <f>O281*H281</f>
        <v>0</v>
      </c>
      <c r="Q281" s="231">
        <v>0</v>
      </c>
      <c r="R281" s="231">
        <f>Q281*H281</f>
        <v>0</v>
      </c>
      <c r="S281" s="231">
        <v>0</v>
      </c>
      <c r="T281" s="232">
        <f>S281*H281</f>
        <v>0</v>
      </c>
      <c r="AR281" s="23" t="s">
        <v>244</v>
      </c>
      <c r="AT281" s="23" t="s">
        <v>139</v>
      </c>
      <c r="AU281" s="23" t="s">
        <v>86</v>
      </c>
      <c r="AY281" s="23" t="s">
        <v>137</v>
      </c>
      <c r="BE281" s="233">
        <f>IF(N281="základní",J281,0)</f>
        <v>0</v>
      </c>
      <c r="BF281" s="233">
        <f>IF(N281="snížená",J281,0)</f>
        <v>0</v>
      </c>
      <c r="BG281" s="233">
        <f>IF(N281="zákl. přenesená",J281,0)</f>
        <v>0</v>
      </c>
      <c r="BH281" s="233">
        <f>IF(N281="sníž. přenesená",J281,0)</f>
        <v>0</v>
      </c>
      <c r="BI281" s="233">
        <f>IF(N281="nulová",J281,0)</f>
        <v>0</v>
      </c>
      <c r="BJ281" s="23" t="s">
        <v>84</v>
      </c>
      <c r="BK281" s="233">
        <f>ROUND(I281*H281,2)</f>
        <v>0</v>
      </c>
      <c r="BL281" s="23" t="s">
        <v>244</v>
      </c>
      <c r="BM281" s="23" t="s">
        <v>847</v>
      </c>
    </row>
    <row r="282" s="1" customFormat="1">
      <c r="B282" s="46"/>
      <c r="C282" s="74"/>
      <c r="D282" s="234" t="s">
        <v>146</v>
      </c>
      <c r="E282" s="74"/>
      <c r="F282" s="235" t="s">
        <v>848</v>
      </c>
      <c r="G282" s="74"/>
      <c r="H282" s="74"/>
      <c r="I282" s="192"/>
      <c r="J282" s="74"/>
      <c r="K282" s="74"/>
      <c r="L282" s="72"/>
      <c r="M282" s="236"/>
      <c r="N282" s="47"/>
      <c r="O282" s="47"/>
      <c r="P282" s="47"/>
      <c r="Q282" s="47"/>
      <c r="R282" s="47"/>
      <c r="S282" s="47"/>
      <c r="T282" s="95"/>
      <c r="AT282" s="23" t="s">
        <v>146</v>
      </c>
      <c r="AU282" s="23" t="s">
        <v>86</v>
      </c>
    </row>
    <row r="283" s="11" customFormat="1">
      <c r="B283" s="237"/>
      <c r="C283" s="238"/>
      <c r="D283" s="234" t="s">
        <v>148</v>
      </c>
      <c r="E283" s="239" t="s">
        <v>23</v>
      </c>
      <c r="F283" s="240" t="s">
        <v>849</v>
      </c>
      <c r="G283" s="238"/>
      <c r="H283" s="239" t="s">
        <v>23</v>
      </c>
      <c r="I283" s="241"/>
      <c r="J283" s="238"/>
      <c r="K283" s="238"/>
      <c r="L283" s="242"/>
      <c r="M283" s="243"/>
      <c r="N283" s="244"/>
      <c r="O283" s="244"/>
      <c r="P283" s="244"/>
      <c r="Q283" s="244"/>
      <c r="R283" s="244"/>
      <c r="S283" s="244"/>
      <c r="T283" s="245"/>
      <c r="AT283" s="246" t="s">
        <v>148</v>
      </c>
      <c r="AU283" s="246" t="s">
        <v>86</v>
      </c>
      <c r="AV283" s="11" t="s">
        <v>84</v>
      </c>
      <c r="AW283" s="11" t="s">
        <v>39</v>
      </c>
      <c r="AX283" s="11" t="s">
        <v>76</v>
      </c>
      <c r="AY283" s="246" t="s">
        <v>137</v>
      </c>
    </row>
    <row r="284" s="12" customFormat="1">
      <c r="B284" s="247"/>
      <c r="C284" s="248"/>
      <c r="D284" s="234" t="s">
        <v>148</v>
      </c>
      <c r="E284" s="249" t="s">
        <v>23</v>
      </c>
      <c r="F284" s="250" t="s">
        <v>86</v>
      </c>
      <c r="G284" s="248"/>
      <c r="H284" s="251">
        <v>2</v>
      </c>
      <c r="I284" s="252"/>
      <c r="J284" s="248"/>
      <c r="K284" s="248"/>
      <c r="L284" s="253"/>
      <c r="M284" s="254"/>
      <c r="N284" s="255"/>
      <c r="O284" s="255"/>
      <c r="P284" s="255"/>
      <c r="Q284" s="255"/>
      <c r="R284" s="255"/>
      <c r="S284" s="255"/>
      <c r="T284" s="256"/>
      <c r="AT284" s="257" t="s">
        <v>148</v>
      </c>
      <c r="AU284" s="257" t="s">
        <v>86</v>
      </c>
      <c r="AV284" s="12" t="s">
        <v>86</v>
      </c>
      <c r="AW284" s="12" t="s">
        <v>39</v>
      </c>
      <c r="AX284" s="12" t="s">
        <v>76</v>
      </c>
      <c r="AY284" s="257" t="s">
        <v>137</v>
      </c>
    </row>
    <row r="285" s="1" customFormat="1" ht="16.5" customHeight="1">
      <c r="B285" s="46"/>
      <c r="C285" s="258" t="s">
        <v>427</v>
      </c>
      <c r="D285" s="258" t="s">
        <v>171</v>
      </c>
      <c r="E285" s="259" t="s">
        <v>850</v>
      </c>
      <c r="F285" s="260" t="s">
        <v>851</v>
      </c>
      <c r="G285" s="261" t="s">
        <v>167</v>
      </c>
      <c r="H285" s="262">
        <v>2</v>
      </c>
      <c r="I285" s="263"/>
      <c r="J285" s="264">
        <f>ROUND(I285*H285,2)</f>
        <v>0</v>
      </c>
      <c r="K285" s="260" t="s">
        <v>23</v>
      </c>
      <c r="L285" s="265"/>
      <c r="M285" s="266" t="s">
        <v>23</v>
      </c>
      <c r="N285" s="267" t="s">
        <v>47</v>
      </c>
      <c r="O285" s="47"/>
      <c r="P285" s="231">
        <f>O285*H285</f>
        <v>0</v>
      </c>
      <c r="Q285" s="231">
        <v>0.044999999999999998</v>
      </c>
      <c r="R285" s="231">
        <f>Q285*H285</f>
        <v>0.089999999999999997</v>
      </c>
      <c r="S285" s="231">
        <v>0</v>
      </c>
      <c r="T285" s="232">
        <f>S285*H285</f>
        <v>0</v>
      </c>
      <c r="AR285" s="23" t="s">
        <v>330</v>
      </c>
      <c r="AT285" s="23" t="s">
        <v>171</v>
      </c>
      <c r="AU285" s="23" t="s">
        <v>86</v>
      </c>
      <c r="AY285" s="23" t="s">
        <v>137</v>
      </c>
      <c r="BE285" s="233">
        <f>IF(N285="základní",J285,0)</f>
        <v>0</v>
      </c>
      <c r="BF285" s="233">
        <f>IF(N285="snížená",J285,0)</f>
        <v>0</v>
      </c>
      <c r="BG285" s="233">
        <f>IF(N285="zákl. přenesená",J285,0)</f>
        <v>0</v>
      </c>
      <c r="BH285" s="233">
        <f>IF(N285="sníž. přenesená",J285,0)</f>
        <v>0</v>
      </c>
      <c r="BI285" s="233">
        <f>IF(N285="nulová",J285,0)</f>
        <v>0</v>
      </c>
      <c r="BJ285" s="23" t="s">
        <v>84</v>
      </c>
      <c r="BK285" s="233">
        <f>ROUND(I285*H285,2)</f>
        <v>0</v>
      </c>
      <c r="BL285" s="23" t="s">
        <v>244</v>
      </c>
      <c r="BM285" s="23" t="s">
        <v>852</v>
      </c>
    </row>
    <row r="286" s="1" customFormat="1">
      <c r="B286" s="46"/>
      <c r="C286" s="74"/>
      <c r="D286" s="234" t="s">
        <v>359</v>
      </c>
      <c r="E286" s="74"/>
      <c r="F286" s="235" t="s">
        <v>853</v>
      </c>
      <c r="G286" s="74"/>
      <c r="H286" s="74"/>
      <c r="I286" s="192"/>
      <c r="J286" s="74"/>
      <c r="K286" s="74"/>
      <c r="L286" s="72"/>
      <c r="M286" s="236"/>
      <c r="N286" s="47"/>
      <c r="O286" s="47"/>
      <c r="P286" s="47"/>
      <c r="Q286" s="47"/>
      <c r="R286" s="47"/>
      <c r="S286" s="47"/>
      <c r="T286" s="95"/>
      <c r="AT286" s="23" t="s">
        <v>359</v>
      </c>
      <c r="AU286" s="23" t="s">
        <v>86</v>
      </c>
    </row>
    <row r="287" s="1" customFormat="1" ht="16.5" customHeight="1">
      <c r="B287" s="46"/>
      <c r="C287" s="258" t="s">
        <v>431</v>
      </c>
      <c r="D287" s="258" t="s">
        <v>171</v>
      </c>
      <c r="E287" s="259" t="s">
        <v>854</v>
      </c>
      <c r="F287" s="260" t="s">
        <v>855</v>
      </c>
      <c r="G287" s="261" t="s">
        <v>167</v>
      </c>
      <c r="H287" s="262">
        <v>1</v>
      </c>
      <c r="I287" s="263"/>
      <c r="J287" s="264">
        <f>ROUND(I287*H287,2)</f>
        <v>0</v>
      </c>
      <c r="K287" s="260" t="s">
        <v>23</v>
      </c>
      <c r="L287" s="265"/>
      <c r="M287" s="266" t="s">
        <v>23</v>
      </c>
      <c r="N287" s="267" t="s">
        <v>47</v>
      </c>
      <c r="O287" s="47"/>
      <c r="P287" s="231">
        <f>O287*H287</f>
        <v>0</v>
      </c>
      <c r="Q287" s="231">
        <v>0.044999999999999998</v>
      </c>
      <c r="R287" s="231">
        <f>Q287*H287</f>
        <v>0.044999999999999998</v>
      </c>
      <c r="S287" s="231">
        <v>0</v>
      </c>
      <c r="T287" s="232">
        <f>S287*H287</f>
        <v>0</v>
      </c>
      <c r="AR287" s="23" t="s">
        <v>330</v>
      </c>
      <c r="AT287" s="23" t="s">
        <v>171</v>
      </c>
      <c r="AU287" s="23" t="s">
        <v>86</v>
      </c>
      <c r="AY287" s="23" t="s">
        <v>137</v>
      </c>
      <c r="BE287" s="233">
        <f>IF(N287="základní",J287,0)</f>
        <v>0</v>
      </c>
      <c r="BF287" s="233">
        <f>IF(N287="snížená",J287,0)</f>
        <v>0</v>
      </c>
      <c r="BG287" s="233">
        <f>IF(N287="zákl. přenesená",J287,0)</f>
        <v>0</v>
      </c>
      <c r="BH287" s="233">
        <f>IF(N287="sníž. přenesená",J287,0)</f>
        <v>0</v>
      </c>
      <c r="BI287" s="233">
        <f>IF(N287="nulová",J287,0)</f>
        <v>0</v>
      </c>
      <c r="BJ287" s="23" t="s">
        <v>84</v>
      </c>
      <c r="BK287" s="233">
        <f>ROUND(I287*H287,2)</f>
        <v>0</v>
      </c>
      <c r="BL287" s="23" t="s">
        <v>244</v>
      </c>
      <c r="BM287" s="23" t="s">
        <v>856</v>
      </c>
    </row>
    <row r="288" s="1" customFormat="1">
      <c r="B288" s="46"/>
      <c r="C288" s="74"/>
      <c r="D288" s="234" t="s">
        <v>359</v>
      </c>
      <c r="E288" s="74"/>
      <c r="F288" s="235" t="s">
        <v>857</v>
      </c>
      <c r="G288" s="74"/>
      <c r="H288" s="74"/>
      <c r="I288" s="192"/>
      <c r="J288" s="74"/>
      <c r="K288" s="74"/>
      <c r="L288" s="72"/>
      <c r="M288" s="236"/>
      <c r="N288" s="47"/>
      <c r="O288" s="47"/>
      <c r="P288" s="47"/>
      <c r="Q288" s="47"/>
      <c r="R288" s="47"/>
      <c r="S288" s="47"/>
      <c r="T288" s="95"/>
      <c r="AT288" s="23" t="s">
        <v>359</v>
      </c>
      <c r="AU288" s="23" t="s">
        <v>86</v>
      </c>
    </row>
    <row r="289" s="1" customFormat="1" ht="16.5" customHeight="1">
      <c r="B289" s="46"/>
      <c r="C289" s="222" t="s">
        <v>438</v>
      </c>
      <c r="D289" s="222" t="s">
        <v>139</v>
      </c>
      <c r="E289" s="223" t="s">
        <v>858</v>
      </c>
      <c r="F289" s="224" t="s">
        <v>859</v>
      </c>
      <c r="G289" s="225" t="s">
        <v>142</v>
      </c>
      <c r="H289" s="226">
        <v>35.200000000000003</v>
      </c>
      <c r="I289" s="227"/>
      <c r="J289" s="228">
        <f>ROUND(I289*H289,2)</f>
        <v>0</v>
      </c>
      <c r="K289" s="224" t="s">
        <v>143</v>
      </c>
      <c r="L289" s="72"/>
      <c r="M289" s="229" t="s">
        <v>23</v>
      </c>
      <c r="N289" s="230" t="s">
        <v>47</v>
      </c>
      <c r="O289" s="47"/>
      <c r="P289" s="231">
        <f>O289*H289</f>
        <v>0</v>
      </c>
      <c r="Q289" s="231">
        <v>0.02</v>
      </c>
      <c r="R289" s="231">
        <f>Q289*H289</f>
        <v>0.70400000000000007</v>
      </c>
      <c r="S289" s="231">
        <v>0.02</v>
      </c>
      <c r="T289" s="232">
        <f>S289*H289</f>
        <v>0.70400000000000007</v>
      </c>
      <c r="AR289" s="23" t="s">
        <v>244</v>
      </c>
      <c r="AT289" s="23" t="s">
        <v>139</v>
      </c>
      <c r="AU289" s="23" t="s">
        <v>86</v>
      </c>
      <c r="AY289" s="23" t="s">
        <v>137</v>
      </c>
      <c r="BE289" s="233">
        <f>IF(N289="základní",J289,0)</f>
        <v>0</v>
      </c>
      <c r="BF289" s="233">
        <f>IF(N289="snížená",J289,0)</f>
        <v>0</v>
      </c>
      <c r="BG289" s="233">
        <f>IF(N289="zákl. přenesená",J289,0)</f>
        <v>0</v>
      </c>
      <c r="BH289" s="233">
        <f>IF(N289="sníž. přenesená",J289,0)</f>
        <v>0</v>
      </c>
      <c r="BI289" s="233">
        <f>IF(N289="nulová",J289,0)</f>
        <v>0</v>
      </c>
      <c r="BJ289" s="23" t="s">
        <v>84</v>
      </c>
      <c r="BK289" s="233">
        <f>ROUND(I289*H289,2)</f>
        <v>0</v>
      </c>
      <c r="BL289" s="23" t="s">
        <v>244</v>
      </c>
      <c r="BM289" s="23" t="s">
        <v>860</v>
      </c>
    </row>
    <row r="290" s="12" customFormat="1">
      <c r="B290" s="247"/>
      <c r="C290" s="248"/>
      <c r="D290" s="234" t="s">
        <v>148</v>
      </c>
      <c r="E290" s="249" t="s">
        <v>23</v>
      </c>
      <c r="F290" s="250" t="s">
        <v>861</v>
      </c>
      <c r="G290" s="248"/>
      <c r="H290" s="251">
        <v>9.5999999999999996</v>
      </c>
      <c r="I290" s="252"/>
      <c r="J290" s="248"/>
      <c r="K290" s="248"/>
      <c r="L290" s="253"/>
      <c r="M290" s="254"/>
      <c r="N290" s="255"/>
      <c r="O290" s="255"/>
      <c r="P290" s="255"/>
      <c r="Q290" s="255"/>
      <c r="R290" s="255"/>
      <c r="S290" s="255"/>
      <c r="T290" s="256"/>
      <c r="AT290" s="257" t="s">
        <v>148</v>
      </c>
      <c r="AU290" s="257" t="s">
        <v>86</v>
      </c>
      <c r="AV290" s="12" t="s">
        <v>86</v>
      </c>
      <c r="AW290" s="12" t="s">
        <v>39</v>
      </c>
      <c r="AX290" s="12" t="s">
        <v>76</v>
      </c>
      <c r="AY290" s="257" t="s">
        <v>137</v>
      </c>
    </row>
    <row r="291" s="12" customFormat="1">
      <c r="B291" s="247"/>
      <c r="C291" s="248"/>
      <c r="D291" s="234" t="s">
        <v>148</v>
      </c>
      <c r="E291" s="249" t="s">
        <v>23</v>
      </c>
      <c r="F291" s="250" t="s">
        <v>862</v>
      </c>
      <c r="G291" s="248"/>
      <c r="H291" s="251">
        <v>5.5999999999999996</v>
      </c>
      <c r="I291" s="252"/>
      <c r="J291" s="248"/>
      <c r="K291" s="248"/>
      <c r="L291" s="253"/>
      <c r="M291" s="254"/>
      <c r="N291" s="255"/>
      <c r="O291" s="255"/>
      <c r="P291" s="255"/>
      <c r="Q291" s="255"/>
      <c r="R291" s="255"/>
      <c r="S291" s="255"/>
      <c r="T291" s="256"/>
      <c r="AT291" s="257" t="s">
        <v>148</v>
      </c>
      <c r="AU291" s="257" t="s">
        <v>86</v>
      </c>
      <c r="AV291" s="12" t="s">
        <v>86</v>
      </c>
      <c r="AW291" s="12" t="s">
        <v>39</v>
      </c>
      <c r="AX291" s="12" t="s">
        <v>76</v>
      </c>
      <c r="AY291" s="257" t="s">
        <v>137</v>
      </c>
    </row>
    <row r="292" s="12" customFormat="1">
      <c r="B292" s="247"/>
      <c r="C292" s="248"/>
      <c r="D292" s="234" t="s">
        <v>148</v>
      </c>
      <c r="E292" s="249" t="s">
        <v>23</v>
      </c>
      <c r="F292" s="250" t="s">
        <v>863</v>
      </c>
      <c r="G292" s="248"/>
      <c r="H292" s="251">
        <v>6.5800000000000001</v>
      </c>
      <c r="I292" s="252"/>
      <c r="J292" s="248"/>
      <c r="K292" s="248"/>
      <c r="L292" s="253"/>
      <c r="M292" s="254"/>
      <c r="N292" s="255"/>
      <c r="O292" s="255"/>
      <c r="P292" s="255"/>
      <c r="Q292" s="255"/>
      <c r="R292" s="255"/>
      <c r="S292" s="255"/>
      <c r="T292" s="256"/>
      <c r="AT292" s="257" t="s">
        <v>148</v>
      </c>
      <c r="AU292" s="257" t="s">
        <v>86</v>
      </c>
      <c r="AV292" s="12" t="s">
        <v>86</v>
      </c>
      <c r="AW292" s="12" t="s">
        <v>39</v>
      </c>
      <c r="AX292" s="12" t="s">
        <v>76</v>
      </c>
      <c r="AY292" s="257" t="s">
        <v>137</v>
      </c>
    </row>
    <row r="293" s="12" customFormat="1">
      <c r="B293" s="247"/>
      <c r="C293" s="248"/>
      <c r="D293" s="234" t="s">
        <v>148</v>
      </c>
      <c r="E293" s="249" t="s">
        <v>23</v>
      </c>
      <c r="F293" s="250" t="s">
        <v>864</v>
      </c>
      <c r="G293" s="248"/>
      <c r="H293" s="251">
        <v>7.4800000000000004</v>
      </c>
      <c r="I293" s="252"/>
      <c r="J293" s="248"/>
      <c r="K293" s="248"/>
      <c r="L293" s="253"/>
      <c r="M293" s="254"/>
      <c r="N293" s="255"/>
      <c r="O293" s="255"/>
      <c r="P293" s="255"/>
      <c r="Q293" s="255"/>
      <c r="R293" s="255"/>
      <c r="S293" s="255"/>
      <c r="T293" s="256"/>
      <c r="AT293" s="257" t="s">
        <v>148</v>
      </c>
      <c r="AU293" s="257" t="s">
        <v>86</v>
      </c>
      <c r="AV293" s="12" t="s">
        <v>86</v>
      </c>
      <c r="AW293" s="12" t="s">
        <v>39</v>
      </c>
      <c r="AX293" s="12" t="s">
        <v>76</v>
      </c>
      <c r="AY293" s="257" t="s">
        <v>137</v>
      </c>
    </row>
    <row r="294" s="12" customFormat="1">
      <c r="B294" s="247"/>
      <c r="C294" s="248"/>
      <c r="D294" s="234" t="s">
        <v>148</v>
      </c>
      <c r="E294" s="249" t="s">
        <v>23</v>
      </c>
      <c r="F294" s="250" t="s">
        <v>865</v>
      </c>
      <c r="G294" s="248"/>
      <c r="H294" s="251">
        <v>3.7400000000000002</v>
      </c>
      <c r="I294" s="252"/>
      <c r="J294" s="248"/>
      <c r="K294" s="248"/>
      <c r="L294" s="253"/>
      <c r="M294" s="254"/>
      <c r="N294" s="255"/>
      <c r="O294" s="255"/>
      <c r="P294" s="255"/>
      <c r="Q294" s="255"/>
      <c r="R294" s="255"/>
      <c r="S294" s="255"/>
      <c r="T294" s="256"/>
      <c r="AT294" s="257" t="s">
        <v>148</v>
      </c>
      <c r="AU294" s="257" t="s">
        <v>86</v>
      </c>
      <c r="AV294" s="12" t="s">
        <v>86</v>
      </c>
      <c r="AW294" s="12" t="s">
        <v>39</v>
      </c>
      <c r="AX294" s="12" t="s">
        <v>76</v>
      </c>
      <c r="AY294" s="257" t="s">
        <v>137</v>
      </c>
    </row>
    <row r="295" s="12" customFormat="1">
      <c r="B295" s="247"/>
      <c r="C295" s="248"/>
      <c r="D295" s="234" t="s">
        <v>148</v>
      </c>
      <c r="E295" s="249" t="s">
        <v>23</v>
      </c>
      <c r="F295" s="250" t="s">
        <v>866</v>
      </c>
      <c r="G295" s="248"/>
      <c r="H295" s="251">
        <v>2.2000000000000002</v>
      </c>
      <c r="I295" s="252"/>
      <c r="J295" s="248"/>
      <c r="K295" s="248"/>
      <c r="L295" s="253"/>
      <c r="M295" s="254"/>
      <c r="N295" s="255"/>
      <c r="O295" s="255"/>
      <c r="P295" s="255"/>
      <c r="Q295" s="255"/>
      <c r="R295" s="255"/>
      <c r="S295" s="255"/>
      <c r="T295" s="256"/>
      <c r="AT295" s="257" t="s">
        <v>148</v>
      </c>
      <c r="AU295" s="257" t="s">
        <v>86</v>
      </c>
      <c r="AV295" s="12" t="s">
        <v>86</v>
      </c>
      <c r="AW295" s="12" t="s">
        <v>39</v>
      </c>
      <c r="AX295" s="12" t="s">
        <v>76</v>
      </c>
      <c r="AY295" s="257" t="s">
        <v>137</v>
      </c>
    </row>
    <row r="296" s="13" customFormat="1">
      <c r="B296" s="268"/>
      <c r="C296" s="269"/>
      <c r="D296" s="234" t="s">
        <v>148</v>
      </c>
      <c r="E296" s="270" t="s">
        <v>23</v>
      </c>
      <c r="F296" s="271" t="s">
        <v>325</v>
      </c>
      <c r="G296" s="269"/>
      <c r="H296" s="272">
        <v>35.200000000000003</v>
      </c>
      <c r="I296" s="273"/>
      <c r="J296" s="269"/>
      <c r="K296" s="269"/>
      <c r="L296" s="274"/>
      <c r="M296" s="275"/>
      <c r="N296" s="276"/>
      <c r="O296" s="276"/>
      <c r="P296" s="276"/>
      <c r="Q296" s="276"/>
      <c r="R296" s="276"/>
      <c r="S296" s="276"/>
      <c r="T296" s="277"/>
      <c r="AT296" s="278" t="s">
        <v>148</v>
      </c>
      <c r="AU296" s="278" t="s">
        <v>86</v>
      </c>
      <c r="AV296" s="13" t="s">
        <v>144</v>
      </c>
      <c r="AW296" s="13" t="s">
        <v>39</v>
      </c>
      <c r="AX296" s="13" t="s">
        <v>84</v>
      </c>
      <c r="AY296" s="278" t="s">
        <v>137</v>
      </c>
    </row>
    <row r="297" s="1" customFormat="1" ht="38.25" customHeight="1">
      <c r="B297" s="46"/>
      <c r="C297" s="222" t="s">
        <v>442</v>
      </c>
      <c r="D297" s="222" t="s">
        <v>139</v>
      </c>
      <c r="E297" s="223" t="s">
        <v>867</v>
      </c>
      <c r="F297" s="224" t="s">
        <v>868</v>
      </c>
      <c r="G297" s="225" t="s">
        <v>232</v>
      </c>
      <c r="H297" s="226">
        <v>0.83899999999999997</v>
      </c>
      <c r="I297" s="227"/>
      <c r="J297" s="228">
        <f>ROUND(I297*H297,2)</f>
        <v>0</v>
      </c>
      <c r="K297" s="224" t="s">
        <v>143</v>
      </c>
      <c r="L297" s="72"/>
      <c r="M297" s="229" t="s">
        <v>23</v>
      </c>
      <c r="N297" s="230" t="s">
        <v>47</v>
      </c>
      <c r="O297" s="47"/>
      <c r="P297" s="231">
        <f>O297*H297</f>
        <v>0</v>
      </c>
      <c r="Q297" s="231">
        <v>0</v>
      </c>
      <c r="R297" s="231">
        <f>Q297*H297</f>
        <v>0</v>
      </c>
      <c r="S297" s="231">
        <v>0</v>
      </c>
      <c r="T297" s="232">
        <f>S297*H297</f>
        <v>0</v>
      </c>
      <c r="AR297" s="23" t="s">
        <v>244</v>
      </c>
      <c r="AT297" s="23" t="s">
        <v>139</v>
      </c>
      <c r="AU297" s="23" t="s">
        <v>86</v>
      </c>
      <c r="AY297" s="23" t="s">
        <v>137</v>
      </c>
      <c r="BE297" s="233">
        <f>IF(N297="základní",J297,0)</f>
        <v>0</v>
      </c>
      <c r="BF297" s="233">
        <f>IF(N297="snížená",J297,0)</f>
        <v>0</v>
      </c>
      <c r="BG297" s="233">
        <f>IF(N297="zákl. přenesená",J297,0)</f>
        <v>0</v>
      </c>
      <c r="BH297" s="233">
        <f>IF(N297="sníž. přenesená",J297,0)</f>
        <v>0</v>
      </c>
      <c r="BI297" s="233">
        <f>IF(N297="nulová",J297,0)</f>
        <v>0</v>
      </c>
      <c r="BJ297" s="23" t="s">
        <v>84</v>
      </c>
      <c r="BK297" s="233">
        <f>ROUND(I297*H297,2)</f>
        <v>0</v>
      </c>
      <c r="BL297" s="23" t="s">
        <v>244</v>
      </c>
      <c r="BM297" s="23" t="s">
        <v>869</v>
      </c>
    </row>
    <row r="298" s="1" customFormat="1">
      <c r="B298" s="46"/>
      <c r="C298" s="74"/>
      <c r="D298" s="234" t="s">
        <v>146</v>
      </c>
      <c r="E298" s="74"/>
      <c r="F298" s="235" t="s">
        <v>870</v>
      </c>
      <c r="G298" s="74"/>
      <c r="H298" s="74"/>
      <c r="I298" s="192"/>
      <c r="J298" s="74"/>
      <c r="K298" s="74"/>
      <c r="L298" s="72"/>
      <c r="M298" s="236"/>
      <c r="N298" s="47"/>
      <c r="O298" s="47"/>
      <c r="P298" s="47"/>
      <c r="Q298" s="47"/>
      <c r="R298" s="47"/>
      <c r="S298" s="47"/>
      <c r="T298" s="95"/>
      <c r="AT298" s="23" t="s">
        <v>146</v>
      </c>
      <c r="AU298" s="23" t="s">
        <v>86</v>
      </c>
    </row>
    <row r="299" s="10" customFormat="1" ht="29.88" customHeight="1">
      <c r="B299" s="206"/>
      <c r="C299" s="207"/>
      <c r="D299" s="208" t="s">
        <v>75</v>
      </c>
      <c r="E299" s="220" t="s">
        <v>563</v>
      </c>
      <c r="F299" s="220" t="s">
        <v>564</v>
      </c>
      <c r="G299" s="207"/>
      <c r="H299" s="207"/>
      <c r="I299" s="210"/>
      <c r="J299" s="221">
        <f>BK299</f>
        <v>0</v>
      </c>
      <c r="K299" s="207"/>
      <c r="L299" s="212"/>
      <c r="M299" s="213"/>
      <c r="N299" s="214"/>
      <c r="O299" s="214"/>
      <c r="P299" s="215">
        <f>SUM(P300:P305)</f>
        <v>0</v>
      </c>
      <c r="Q299" s="214"/>
      <c r="R299" s="215">
        <f>SUM(R300:R305)</f>
        <v>0.0024499999999999999</v>
      </c>
      <c r="S299" s="214"/>
      <c r="T299" s="216">
        <f>SUM(T300:T305)</f>
        <v>0</v>
      </c>
      <c r="AR299" s="217" t="s">
        <v>86</v>
      </c>
      <c r="AT299" s="218" t="s">
        <v>75</v>
      </c>
      <c r="AU299" s="218" t="s">
        <v>84</v>
      </c>
      <c r="AY299" s="217" t="s">
        <v>137</v>
      </c>
      <c r="BK299" s="219">
        <f>SUM(BK300:BK305)</f>
        <v>0</v>
      </c>
    </row>
    <row r="300" s="1" customFormat="1" ht="25.5" customHeight="1">
      <c r="B300" s="46"/>
      <c r="C300" s="222" t="s">
        <v>446</v>
      </c>
      <c r="D300" s="222" t="s">
        <v>139</v>
      </c>
      <c r="E300" s="223" t="s">
        <v>871</v>
      </c>
      <c r="F300" s="224" t="s">
        <v>872</v>
      </c>
      <c r="G300" s="225" t="s">
        <v>142</v>
      </c>
      <c r="H300" s="226">
        <v>5</v>
      </c>
      <c r="I300" s="227"/>
      <c r="J300" s="228">
        <f>ROUND(I300*H300,2)</f>
        <v>0</v>
      </c>
      <c r="K300" s="224" t="s">
        <v>143</v>
      </c>
      <c r="L300" s="72"/>
      <c r="M300" s="229" t="s">
        <v>23</v>
      </c>
      <c r="N300" s="230" t="s">
        <v>47</v>
      </c>
      <c r="O300" s="47"/>
      <c r="P300" s="231">
        <f>O300*H300</f>
        <v>0</v>
      </c>
      <c r="Q300" s="231">
        <v>6.9999999999999994E-05</v>
      </c>
      <c r="R300" s="231">
        <f>Q300*H300</f>
        <v>0.00034999999999999994</v>
      </c>
      <c r="S300" s="231">
        <v>0</v>
      </c>
      <c r="T300" s="232">
        <f>S300*H300</f>
        <v>0</v>
      </c>
      <c r="AR300" s="23" t="s">
        <v>244</v>
      </c>
      <c r="AT300" s="23" t="s">
        <v>139</v>
      </c>
      <c r="AU300" s="23" t="s">
        <v>86</v>
      </c>
      <c r="AY300" s="23" t="s">
        <v>137</v>
      </c>
      <c r="BE300" s="233">
        <f>IF(N300="základní",J300,0)</f>
        <v>0</v>
      </c>
      <c r="BF300" s="233">
        <f>IF(N300="snížená",J300,0)</f>
        <v>0</v>
      </c>
      <c r="BG300" s="233">
        <f>IF(N300="zákl. přenesená",J300,0)</f>
        <v>0</v>
      </c>
      <c r="BH300" s="233">
        <f>IF(N300="sníž. přenesená",J300,0)</f>
        <v>0</v>
      </c>
      <c r="BI300" s="233">
        <f>IF(N300="nulová",J300,0)</f>
        <v>0</v>
      </c>
      <c r="BJ300" s="23" t="s">
        <v>84</v>
      </c>
      <c r="BK300" s="233">
        <f>ROUND(I300*H300,2)</f>
        <v>0</v>
      </c>
      <c r="BL300" s="23" t="s">
        <v>244</v>
      </c>
      <c r="BM300" s="23" t="s">
        <v>873</v>
      </c>
    </row>
    <row r="301" s="1" customFormat="1" ht="25.5" customHeight="1">
      <c r="B301" s="46"/>
      <c r="C301" s="222" t="s">
        <v>450</v>
      </c>
      <c r="D301" s="222" t="s">
        <v>139</v>
      </c>
      <c r="E301" s="223" t="s">
        <v>874</v>
      </c>
      <c r="F301" s="224" t="s">
        <v>875</v>
      </c>
      <c r="G301" s="225" t="s">
        <v>142</v>
      </c>
      <c r="H301" s="226">
        <v>5</v>
      </c>
      <c r="I301" s="227"/>
      <c r="J301" s="228">
        <f>ROUND(I301*H301,2)</f>
        <v>0</v>
      </c>
      <c r="K301" s="224" t="s">
        <v>143</v>
      </c>
      <c r="L301" s="72"/>
      <c r="M301" s="229" t="s">
        <v>23</v>
      </c>
      <c r="N301" s="230" t="s">
        <v>47</v>
      </c>
      <c r="O301" s="47"/>
      <c r="P301" s="231">
        <f>O301*H301</f>
        <v>0</v>
      </c>
      <c r="Q301" s="231">
        <v>6.9999999999999994E-05</v>
      </c>
      <c r="R301" s="231">
        <f>Q301*H301</f>
        <v>0.00034999999999999994</v>
      </c>
      <c r="S301" s="231">
        <v>0</v>
      </c>
      <c r="T301" s="232">
        <f>S301*H301</f>
        <v>0</v>
      </c>
      <c r="AR301" s="23" t="s">
        <v>244</v>
      </c>
      <c r="AT301" s="23" t="s">
        <v>139</v>
      </c>
      <c r="AU301" s="23" t="s">
        <v>86</v>
      </c>
      <c r="AY301" s="23" t="s">
        <v>137</v>
      </c>
      <c r="BE301" s="233">
        <f>IF(N301="základní",J301,0)</f>
        <v>0</v>
      </c>
      <c r="BF301" s="233">
        <f>IF(N301="snížená",J301,0)</f>
        <v>0</v>
      </c>
      <c r="BG301" s="233">
        <f>IF(N301="zákl. přenesená",J301,0)</f>
        <v>0</v>
      </c>
      <c r="BH301" s="233">
        <f>IF(N301="sníž. přenesená",J301,0)</f>
        <v>0</v>
      </c>
      <c r="BI301" s="233">
        <f>IF(N301="nulová",J301,0)</f>
        <v>0</v>
      </c>
      <c r="BJ301" s="23" t="s">
        <v>84</v>
      </c>
      <c r="BK301" s="233">
        <f>ROUND(I301*H301,2)</f>
        <v>0</v>
      </c>
      <c r="BL301" s="23" t="s">
        <v>244</v>
      </c>
      <c r="BM301" s="23" t="s">
        <v>876</v>
      </c>
    </row>
    <row r="302" s="1" customFormat="1" ht="16.5" customHeight="1">
      <c r="B302" s="46"/>
      <c r="C302" s="222" t="s">
        <v>454</v>
      </c>
      <c r="D302" s="222" t="s">
        <v>139</v>
      </c>
      <c r="E302" s="223" t="s">
        <v>877</v>
      </c>
      <c r="F302" s="224" t="s">
        <v>878</v>
      </c>
      <c r="G302" s="225" t="s">
        <v>142</v>
      </c>
      <c r="H302" s="226">
        <v>5</v>
      </c>
      <c r="I302" s="227"/>
      <c r="J302" s="228">
        <f>ROUND(I302*H302,2)</f>
        <v>0</v>
      </c>
      <c r="K302" s="224" t="s">
        <v>143</v>
      </c>
      <c r="L302" s="72"/>
      <c r="M302" s="229" t="s">
        <v>23</v>
      </c>
      <c r="N302" s="230" t="s">
        <v>47</v>
      </c>
      <c r="O302" s="47"/>
      <c r="P302" s="231">
        <f>O302*H302</f>
        <v>0</v>
      </c>
      <c r="Q302" s="231">
        <v>0</v>
      </c>
      <c r="R302" s="231">
        <f>Q302*H302</f>
        <v>0</v>
      </c>
      <c r="S302" s="231">
        <v>0</v>
      </c>
      <c r="T302" s="232">
        <f>S302*H302</f>
        <v>0</v>
      </c>
      <c r="AR302" s="23" t="s">
        <v>244</v>
      </c>
      <c r="AT302" s="23" t="s">
        <v>139</v>
      </c>
      <c r="AU302" s="23" t="s">
        <v>86</v>
      </c>
      <c r="AY302" s="23" t="s">
        <v>137</v>
      </c>
      <c r="BE302" s="233">
        <f>IF(N302="základní",J302,0)</f>
        <v>0</v>
      </c>
      <c r="BF302" s="233">
        <f>IF(N302="snížená",J302,0)</f>
        <v>0</v>
      </c>
      <c r="BG302" s="233">
        <f>IF(N302="zákl. přenesená",J302,0)</f>
        <v>0</v>
      </c>
      <c r="BH302" s="233">
        <f>IF(N302="sníž. přenesená",J302,0)</f>
        <v>0</v>
      </c>
      <c r="BI302" s="233">
        <f>IF(N302="nulová",J302,0)</f>
        <v>0</v>
      </c>
      <c r="BJ302" s="23" t="s">
        <v>84</v>
      </c>
      <c r="BK302" s="233">
        <f>ROUND(I302*H302,2)</f>
        <v>0</v>
      </c>
      <c r="BL302" s="23" t="s">
        <v>244</v>
      </c>
      <c r="BM302" s="23" t="s">
        <v>879</v>
      </c>
    </row>
    <row r="303" s="1" customFormat="1" ht="16.5" customHeight="1">
      <c r="B303" s="46"/>
      <c r="C303" s="222" t="s">
        <v>458</v>
      </c>
      <c r="D303" s="222" t="s">
        <v>139</v>
      </c>
      <c r="E303" s="223" t="s">
        <v>880</v>
      </c>
      <c r="F303" s="224" t="s">
        <v>881</v>
      </c>
      <c r="G303" s="225" t="s">
        <v>142</v>
      </c>
      <c r="H303" s="226">
        <v>5</v>
      </c>
      <c r="I303" s="227"/>
      <c r="J303" s="228">
        <f>ROUND(I303*H303,2)</f>
        <v>0</v>
      </c>
      <c r="K303" s="224" t="s">
        <v>143</v>
      </c>
      <c r="L303" s="72"/>
      <c r="M303" s="229" t="s">
        <v>23</v>
      </c>
      <c r="N303" s="230" t="s">
        <v>47</v>
      </c>
      <c r="O303" s="47"/>
      <c r="P303" s="231">
        <f>O303*H303</f>
        <v>0</v>
      </c>
      <c r="Q303" s="231">
        <v>2.0000000000000002E-05</v>
      </c>
      <c r="R303" s="231">
        <f>Q303*H303</f>
        <v>0.00010000000000000001</v>
      </c>
      <c r="S303" s="231">
        <v>0</v>
      </c>
      <c r="T303" s="232">
        <f>S303*H303</f>
        <v>0</v>
      </c>
      <c r="AR303" s="23" t="s">
        <v>244</v>
      </c>
      <c r="AT303" s="23" t="s">
        <v>139</v>
      </c>
      <c r="AU303" s="23" t="s">
        <v>86</v>
      </c>
      <c r="AY303" s="23" t="s">
        <v>137</v>
      </c>
      <c r="BE303" s="233">
        <f>IF(N303="základní",J303,0)</f>
        <v>0</v>
      </c>
      <c r="BF303" s="233">
        <f>IF(N303="snížená",J303,0)</f>
        <v>0</v>
      </c>
      <c r="BG303" s="233">
        <f>IF(N303="zákl. přenesená",J303,0)</f>
        <v>0</v>
      </c>
      <c r="BH303" s="233">
        <f>IF(N303="sníž. přenesená",J303,0)</f>
        <v>0</v>
      </c>
      <c r="BI303" s="233">
        <f>IF(N303="nulová",J303,0)</f>
        <v>0</v>
      </c>
      <c r="BJ303" s="23" t="s">
        <v>84</v>
      </c>
      <c r="BK303" s="233">
        <f>ROUND(I303*H303,2)</f>
        <v>0</v>
      </c>
      <c r="BL303" s="23" t="s">
        <v>244</v>
      </c>
      <c r="BM303" s="23" t="s">
        <v>882</v>
      </c>
    </row>
    <row r="304" s="1" customFormat="1" ht="16.5" customHeight="1">
      <c r="B304" s="46"/>
      <c r="C304" s="222" t="s">
        <v>462</v>
      </c>
      <c r="D304" s="222" t="s">
        <v>139</v>
      </c>
      <c r="E304" s="223" t="s">
        <v>883</v>
      </c>
      <c r="F304" s="224" t="s">
        <v>884</v>
      </c>
      <c r="G304" s="225" t="s">
        <v>142</v>
      </c>
      <c r="H304" s="226">
        <v>5</v>
      </c>
      <c r="I304" s="227"/>
      <c r="J304" s="228">
        <f>ROUND(I304*H304,2)</f>
        <v>0</v>
      </c>
      <c r="K304" s="224" t="s">
        <v>143</v>
      </c>
      <c r="L304" s="72"/>
      <c r="M304" s="229" t="s">
        <v>23</v>
      </c>
      <c r="N304" s="230" t="s">
        <v>47</v>
      </c>
      <c r="O304" s="47"/>
      <c r="P304" s="231">
        <f>O304*H304</f>
        <v>0</v>
      </c>
      <c r="Q304" s="231">
        <v>0.00016000000000000001</v>
      </c>
      <c r="R304" s="231">
        <f>Q304*H304</f>
        <v>0.00080000000000000004</v>
      </c>
      <c r="S304" s="231">
        <v>0</v>
      </c>
      <c r="T304" s="232">
        <f>S304*H304</f>
        <v>0</v>
      </c>
      <c r="AR304" s="23" t="s">
        <v>244</v>
      </c>
      <c r="AT304" s="23" t="s">
        <v>139</v>
      </c>
      <c r="AU304" s="23" t="s">
        <v>86</v>
      </c>
      <c r="AY304" s="23" t="s">
        <v>137</v>
      </c>
      <c r="BE304" s="233">
        <f>IF(N304="základní",J304,0)</f>
        <v>0</v>
      </c>
      <c r="BF304" s="233">
        <f>IF(N304="snížená",J304,0)</f>
        <v>0</v>
      </c>
      <c r="BG304" s="233">
        <f>IF(N304="zákl. přenesená",J304,0)</f>
        <v>0</v>
      </c>
      <c r="BH304" s="233">
        <f>IF(N304="sníž. přenesená",J304,0)</f>
        <v>0</v>
      </c>
      <c r="BI304" s="233">
        <f>IF(N304="nulová",J304,0)</f>
        <v>0</v>
      </c>
      <c r="BJ304" s="23" t="s">
        <v>84</v>
      </c>
      <c r="BK304" s="233">
        <f>ROUND(I304*H304,2)</f>
        <v>0</v>
      </c>
      <c r="BL304" s="23" t="s">
        <v>244</v>
      </c>
      <c r="BM304" s="23" t="s">
        <v>885</v>
      </c>
    </row>
    <row r="305" s="1" customFormat="1" ht="16.5" customHeight="1">
      <c r="B305" s="46"/>
      <c r="C305" s="222" t="s">
        <v>467</v>
      </c>
      <c r="D305" s="222" t="s">
        <v>139</v>
      </c>
      <c r="E305" s="223" t="s">
        <v>886</v>
      </c>
      <c r="F305" s="224" t="s">
        <v>887</v>
      </c>
      <c r="G305" s="225" t="s">
        <v>142</v>
      </c>
      <c r="H305" s="226">
        <v>5</v>
      </c>
      <c r="I305" s="227"/>
      <c r="J305" s="228">
        <f>ROUND(I305*H305,2)</f>
        <v>0</v>
      </c>
      <c r="K305" s="224" t="s">
        <v>143</v>
      </c>
      <c r="L305" s="72"/>
      <c r="M305" s="229" t="s">
        <v>23</v>
      </c>
      <c r="N305" s="230" t="s">
        <v>47</v>
      </c>
      <c r="O305" s="47"/>
      <c r="P305" s="231">
        <f>O305*H305</f>
        <v>0</v>
      </c>
      <c r="Q305" s="231">
        <v>0.00017000000000000001</v>
      </c>
      <c r="R305" s="231">
        <f>Q305*H305</f>
        <v>0.00085000000000000006</v>
      </c>
      <c r="S305" s="231">
        <v>0</v>
      </c>
      <c r="T305" s="232">
        <f>S305*H305</f>
        <v>0</v>
      </c>
      <c r="AR305" s="23" t="s">
        <v>244</v>
      </c>
      <c r="AT305" s="23" t="s">
        <v>139</v>
      </c>
      <c r="AU305" s="23" t="s">
        <v>86</v>
      </c>
      <c r="AY305" s="23" t="s">
        <v>137</v>
      </c>
      <c r="BE305" s="233">
        <f>IF(N305="základní",J305,0)</f>
        <v>0</v>
      </c>
      <c r="BF305" s="233">
        <f>IF(N305="snížená",J305,0)</f>
        <v>0</v>
      </c>
      <c r="BG305" s="233">
        <f>IF(N305="zákl. přenesená",J305,0)</f>
        <v>0</v>
      </c>
      <c r="BH305" s="233">
        <f>IF(N305="sníž. přenesená",J305,0)</f>
        <v>0</v>
      </c>
      <c r="BI305" s="233">
        <f>IF(N305="nulová",J305,0)</f>
        <v>0</v>
      </c>
      <c r="BJ305" s="23" t="s">
        <v>84</v>
      </c>
      <c r="BK305" s="233">
        <f>ROUND(I305*H305,2)</f>
        <v>0</v>
      </c>
      <c r="BL305" s="23" t="s">
        <v>244</v>
      </c>
      <c r="BM305" s="23" t="s">
        <v>888</v>
      </c>
    </row>
    <row r="306" s="10" customFormat="1" ht="29.88" customHeight="1">
      <c r="B306" s="206"/>
      <c r="C306" s="207"/>
      <c r="D306" s="208" t="s">
        <v>75</v>
      </c>
      <c r="E306" s="220" t="s">
        <v>889</v>
      </c>
      <c r="F306" s="220" t="s">
        <v>890</v>
      </c>
      <c r="G306" s="207"/>
      <c r="H306" s="207"/>
      <c r="I306" s="210"/>
      <c r="J306" s="221">
        <f>BK306</f>
        <v>0</v>
      </c>
      <c r="K306" s="207"/>
      <c r="L306" s="212"/>
      <c r="M306" s="213"/>
      <c r="N306" s="214"/>
      <c r="O306" s="214"/>
      <c r="P306" s="215">
        <f>SUM(P307:P308)</f>
        <v>0</v>
      </c>
      <c r="Q306" s="214"/>
      <c r="R306" s="215">
        <f>SUM(R307:R308)</f>
        <v>0.072080000000000005</v>
      </c>
      <c r="S306" s="214"/>
      <c r="T306" s="216">
        <f>SUM(T307:T308)</f>
        <v>0</v>
      </c>
      <c r="AR306" s="217" t="s">
        <v>86</v>
      </c>
      <c r="AT306" s="218" t="s">
        <v>75</v>
      </c>
      <c r="AU306" s="218" t="s">
        <v>84</v>
      </c>
      <c r="AY306" s="217" t="s">
        <v>137</v>
      </c>
      <c r="BK306" s="219">
        <f>SUM(BK307:BK308)</f>
        <v>0</v>
      </c>
    </row>
    <row r="307" s="1" customFormat="1" ht="16.5" customHeight="1">
      <c r="B307" s="46"/>
      <c r="C307" s="222" t="s">
        <v>472</v>
      </c>
      <c r="D307" s="222" t="s">
        <v>139</v>
      </c>
      <c r="E307" s="223" t="s">
        <v>891</v>
      </c>
      <c r="F307" s="224" t="s">
        <v>892</v>
      </c>
      <c r="G307" s="225" t="s">
        <v>142</v>
      </c>
      <c r="H307" s="226">
        <v>212</v>
      </c>
      <c r="I307" s="227"/>
      <c r="J307" s="228">
        <f>ROUND(I307*H307,2)</f>
        <v>0</v>
      </c>
      <c r="K307" s="224" t="s">
        <v>143</v>
      </c>
      <c r="L307" s="72"/>
      <c r="M307" s="229" t="s">
        <v>23</v>
      </c>
      <c r="N307" s="230" t="s">
        <v>47</v>
      </c>
      <c r="O307" s="47"/>
      <c r="P307" s="231">
        <f>O307*H307</f>
        <v>0</v>
      </c>
      <c r="Q307" s="231">
        <v>0.00020000000000000001</v>
      </c>
      <c r="R307" s="231">
        <f>Q307*H307</f>
        <v>0.0424</v>
      </c>
      <c r="S307" s="231">
        <v>0</v>
      </c>
      <c r="T307" s="232">
        <f>S307*H307</f>
        <v>0</v>
      </c>
      <c r="AR307" s="23" t="s">
        <v>244</v>
      </c>
      <c r="AT307" s="23" t="s">
        <v>139</v>
      </c>
      <c r="AU307" s="23" t="s">
        <v>86</v>
      </c>
      <c r="AY307" s="23" t="s">
        <v>137</v>
      </c>
      <c r="BE307" s="233">
        <f>IF(N307="základní",J307,0)</f>
        <v>0</v>
      </c>
      <c r="BF307" s="233">
        <f>IF(N307="snížená",J307,0)</f>
        <v>0</v>
      </c>
      <c r="BG307" s="233">
        <f>IF(N307="zákl. přenesená",J307,0)</f>
        <v>0</v>
      </c>
      <c r="BH307" s="233">
        <f>IF(N307="sníž. přenesená",J307,0)</f>
        <v>0</v>
      </c>
      <c r="BI307" s="233">
        <f>IF(N307="nulová",J307,0)</f>
        <v>0</v>
      </c>
      <c r="BJ307" s="23" t="s">
        <v>84</v>
      </c>
      <c r="BK307" s="233">
        <f>ROUND(I307*H307,2)</f>
        <v>0</v>
      </c>
      <c r="BL307" s="23" t="s">
        <v>244</v>
      </c>
      <c r="BM307" s="23" t="s">
        <v>893</v>
      </c>
    </row>
    <row r="308" s="1" customFormat="1" ht="25.5" customHeight="1">
      <c r="B308" s="46"/>
      <c r="C308" s="222" t="s">
        <v>476</v>
      </c>
      <c r="D308" s="222" t="s">
        <v>139</v>
      </c>
      <c r="E308" s="223" t="s">
        <v>894</v>
      </c>
      <c r="F308" s="224" t="s">
        <v>895</v>
      </c>
      <c r="G308" s="225" t="s">
        <v>142</v>
      </c>
      <c r="H308" s="226">
        <v>212</v>
      </c>
      <c r="I308" s="227"/>
      <c r="J308" s="228">
        <f>ROUND(I308*H308,2)</f>
        <v>0</v>
      </c>
      <c r="K308" s="224" t="s">
        <v>143</v>
      </c>
      <c r="L308" s="72"/>
      <c r="M308" s="229" t="s">
        <v>23</v>
      </c>
      <c r="N308" s="230" t="s">
        <v>47</v>
      </c>
      <c r="O308" s="47"/>
      <c r="P308" s="231">
        <f>O308*H308</f>
        <v>0</v>
      </c>
      <c r="Q308" s="231">
        <v>0.00013999999999999999</v>
      </c>
      <c r="R308" s="231">
        <f>Q308*H308</f>
        <v>0.029679999999999998</v>
      </c>
      <c r="S308" s="231">
        <v>0</v>
      </c>
      <c r="T308" s="232">
        <f>S308*H308</f>
        <v>0</v>
      </c>
      <c r="AR308" s="23" t="s">
        <v>244</v>
      </c>
      <c r="AT308" s="23" t="s">
        <v>139</v>
      </c>
      <c r="AU308" s="23" t="s">
        <v>86</v>
      </c>
      <c r="AY308" s="23" t="s">
        <v>137</v>
      </c>
      <c r="BE308" s="233">
        <f>IF(N308="základní",J308,0)</f>
        <v>0</v>
      </c>
      <c r="BF308" s="233">
        <f>IF(N308="snížená",J308,0)</f>
        <v>0</v>
      </c>
      <c r="BG308" s="233">
        <f>IF(N308="zákl. přenesená",J308,0)</f>
        <v>0</v>
      </c>
      <c r="BH308" s="233">
        <f>IF(N308="sníž. přenesená",J308,0)</f>
        <v>0</v>
      </c>
      <c r="BI308" s="233">
        <f>IF(N308="nulová",J308,0)</f>
        <v>0</v>
      </c>
      <c r="BJ308" s="23" t="s">
        <v>84</v>
      </c>
      <c r="BK308" s="233">
        <f>ROUND(I308*H308,2)</f>
        <v>0</v>
      </c>
      <c r="BL308" s="23" t="s">
        <v>244</v>
      </c>
      <c r="BM308" s="23" t="s">
        <v>896</v>
      </c>
    </row>
    <row r="309" s="10" customFormat="1" ht="29.88" customHeight="1">
      <c r="B309" s="206"/>
      <c r="C309" s="207"/>
      <c r="D309" s="208" t="s">
        <v>75</v>
      </c>
      <c r="E309" s="220" t="s">
        <v>897</v>
      </c>
      <c r="F309" s="220" t="s">
        <v>898</v>
      </c>
      <c r="G309" s="207"/>
      <c r="H309" s="207"/>
      <c r="I309" s="210"/>
      <c r="J309" s="221">
        <f>BK309</f>
        <v>0</v>
      </c>
      <c r="K309" s="207"/>
      <c r="L309" s="212"/>
      <c r="M309" s="213"/>
      <c r="N309" s="214"/>
      <c r="O309" s="214"/>
      <c r="P309" s="215">
        <f>SUM(P310:P326)</f>
        <v>0</v>
      </c>
      <c r="Q309" s="214"/>
      <c r="R309" s="215">
        <f>SUM(R310:R326)</f>
        <v>0.031799299999999996</v>
      </c>
      <c r="S309" s="214"/>
      <c r="T309" s="216">
        <f>SUM(T310:T326)</f>
        <v>0</v>
      </c>
      <c r="AR309" s="217" t="s">
        <v>86</v>
      </c>
      <c r="AT309" s="218" t="s">
        <v>75</v>
      </c>
      <c r="AU309" s="218" t="s">
        <v>84</v>
      </c>
      <c r="AY309" s="217" t="s">
        <v>137</v>
      </c>
      <c r="BK309" s="219">
        <f>SUM(BK310:BK326)</f>
        <v>0</v>
      </c>
    </row>
    <row r="310" s="1" customFormat="1" ht="25.5" customHeight="1">
      <c r="B310" s="46"/>
      <c r="C310" s="222" t="s">
        <v>483</v>
      </c>
      <c r="D310" s="222" t="s">
        <v>139</v>
      </c>
      <c r="E310" s="223" t="s">
        <v>899</v>
      </c>
      <c r="F310" s="224" t="s">
        <v>900</v>
      </c>
      <c r="G310" s="225" t="s">
        <v>142</v>
      </c>
      <c r="H310" s="226">
        <v>24.460999999999999</v>
      </c>
      <c r="I310" s="227"/>
      <c r="J310" s="228">
        <f>ROUND(I310*H310,2)</f>
        <v>0</v>
      </c>
      <c r="K310" s="224" t="s">
        <v>143</v>
      </c>
      <c r="L310" s="72"/>
      <c r="M310" s="229" t="s">
        <v>23</v>
      </c>
      <c r="N310" s="230" t="s">
        <v>47</v>
      </c>
      <c r="O310" s="47"/>
      <c r="P310" s="231">
        <f>O310*H310</f>
        <v>0</v>
      </c>
      <c r="Q310" s="231">
        <v>0</v>
      </c>
      <c r="R310" s="231">
        <f>Q310*H310</f>
        <v>0</v>
      </c>
      <c r="S310" s="231">
        <v>0</v>
      </c>
      <c r="T310" s="232">
        <f>S310*H310</f>
        <v>0</v>
      </c>
      <c r="AR310" s="23" t="s">
        <v>244</v>
      </c>
      <c r="AT310" s="23" t="s">
        <v>139</v>
      </c>
      <c r="AU310" s="23" t="s">
        <v>86</v>
      </c>
      <c r="AY310" s="23" t="s">
        <v>137</v>
      </c>
      <c r="BE310" s="233">
        <f>IF(N310="základní",J310,0)</f>
        <v>0</v>
      </c>
      <c r="BF310" s="233">
        <f>IF(N310="snížená",J310,0)</f>
        <v>0</v>
      </c>
      <c r="BG310" s="233">
        <f>IF(N310="zákl. přenesená",J310,0)</f>
        <v>0</v>
      </c>
      <c r="BH310" s="233">
        <f>IF(N310="sníž. přenesená",J310,0)</f>
        <v>0</v>
      </c>
      <c r="BI310" s="233">
        <f>IF(N310="nulová",J310,0)</f>
        <v>0</v>
      </c>
      <c r="BJ310" s="23" t="s">
        <v>84</v>
      </c>
      <c r="BK310" s="233">
        <f>ROUND(I310*H310,2)</f>
        <v>0</v>
      </c>
      <c r="BL310" s="23" t="s">
        <v>244</v>
      </c>
      <c r="BM310" s="23" t="s">
        <v>901</v>
      </c>
    </row>
    <row r="311" s="1" customFormat="1">
      <c r="B311" s="46"/>
      <c r="C311" s="74"/>
      <c r="D311" s="234" t="s">
        <v>146</v>
      </c>
      <c r="E311" s="74"/>
      <c r="F311" s="235" t="s">
        <v>902</v>
      </c>
      <c r="G311" s="74"/>
      <c r="H311" s="74"/>
      <c r="I311" s="192"/>
      <c r="J311" s="74"/>
      <c r="K311" s="74"/>
      <c r="L311" s="72"/>
      <c r="M311" s="236"/>
      <c r="N311" s="47"/>
      <c r="O311" s="47"/>
      <c r="P311" s="47"/>
      <c r="Q311" s="47"/>
      <c r="R311" s="47"/>
      <c r="S311" s="47"/>
      <c r="T311" s="95"/>
      <c r="AT311" s="23" t="s">
        <v>146</v>
      </c>
      <c r="AU311" s="23" t="s">
        <v>86</v>
      </c>
    </row>
    <row r="312" s="12" customFormat="1">
      <c r="B312" s="247"/>
      <c r="C312" s="248"/>
      <c r="D312" s="234" t="s">
        <v>148</v>
      </c>
      <c r="E312" s="249" t="s">
        <v>23</v>
      </c>
      <c r="F312" s="250" t="s">
        <v>903</v>
      </c>
      <c r="G312" s="248"/>
      <c r="H312" s="251">
        <v>1.8</v>
      </c>
      <c r="I312" s="252"/>
      <c r="J312" s="248"/>
      <c r="K312" s="248"/>
      <c r="L312" s="253"/>
      <c r="M312" s="254"/>
      <c r="N312" s="255"/>
      <c r="O312" s="255"/>
      <c r="P312" s="255"/>
      <c r="Q312" s="255"/>
      <c r="R312" s="255"/>
      <c r="S312" s="255"/>
      <c r="T312" s="256"/>
      <c r="AT312" s="257" t="s">
        <v>148</v>
      </c>
      <c r="AU312" s="257" t="s">
        <v>86</v>
      </c>
      <c r="AV312" s="12" t="s">
        <v>86</v>
      </c>
      <c r="AW312" s="12" t="s">
        <v>39</v>
      </c>
      <c r="AX312" s="12" t="s">
        <v>76</v>
      </c>
      <c r="AY312" s="257" t="s">
        <v>137</v>
      </c>
    </row>
    <row r="313" s="12" customFormat="1">
      <c r="B313" s="247"/>
      <c r="C313" s="248"/>
      <c r="D313" s="234" t="s">
        <v>148</v>
      </c>
      <c r="E313" s="249" t="s">
        <v>23</v>
      </c>
      <c r="F313" s="250" t="s">
        <v>683</v>
      </c>
      <c r="G313" s="248"/>
      <c r="H313" s="251">
        <v>1.4359999999999999</v>
      </c>
      <c r="I313" s="252"/>
      <c r="J313" s="248"/>
      <c r="K313" s="248"/>
      <c r="L313" s="253"/>
      <c r="M313" s="254"/>
      <c r="N313" s="255"/>
      <c r="O313" s="255"/>
      <c r="P313" s="255"/>
      <c r="Q313" s="255"/>
      <c r="R313" s="255"/>
      <c r="S313" s="255"/>
      <c r="T313" s="256"/>
      <c r="AT313" s="257" t="s">
        <v>148</v>
      </c>
      <c r="AU313" s="257" t="s">
        <v>86</v>
      </c>
      <c r="AV313" s="12" t="s">
        <v>86</v>
      </c>
      <c r="AW313" s="12" t="s">
        <v>39</v>
      </c>
      <c r="AX313" s="12" t="s">
        <v>76</v>
      </c>
      <c r="AY313" s="257" t="s">
        <v>137</v>
      </c>
    </row>
    <row r="314" s="12" customFormat="1">
      <c r="B314" s="247"/>
      <c r="C314" s="248"/>
      <c r="D314" s="234" t="s">
        <v>148</v>
      </c>
      <c r="E314" s="249" t="s">
        <v>23</v>
      </c>
      <c r="F314" s="250" t="s">
        <v>904</v>
      </c>
      <c r="G314" s="248"/>
      <c r="H314" s="251">
        <v>6</v>
      </c>
      <c r="I314" s="252"/>
      <c r="J314" s="248"/>
      <c r="K314" s="248"/>
      <c r="L314" s="253"/>
      <c r="M314" s="254"/>
      <c r="N314" s="255"/>
      <c r="O314" s="255"/>
      <c r="P314" s="255"/>
      <c r="Q314" s="255"/>
      <c r="R314" s="255"/>
      <c r="S314" s="255"/>
      <c r="T314" s="256"/>
      <c r="AT314" s="257" t="s">
        <v>148</v>
      </c>
      <c r="AU314" s="257" t="s">
        <v>86</v>
      </c>
      <c r="AV314" s="12" t="s">
        <v>86</v>
      </c>
      <c r="AW314" s="12" t="s">
        <v>39</v>
      </c>
      <c r="AX314" s="12" t="s">
        <v>76</v>
      </c>
      <c r="AY314" s="257" t="s">
        <v>137</v>
      </c>
    </row>
    <row r="315" s="12" customFormat="1">
      <c r="B315" s="247"/>
      <c r="C315" s="248"/>
      <c r="D315" s="234" t="s">
        <v>148</v>
      </c>
      <c r="E315" s="249" t="s">
        <v>23</v>
      </c>
      <c r="F315" s="250" t="s">
        <v>905</v>
      </c>
      <c r="G315" s="248"/>
      <c r="H315" s="251">
        <v>9.1349999999999998</v>
      </c>
      <c r="I315" s="252"/>
      <c r="J315" s="248"/>
      <c r="K315" s="248"/>
      <c r="L315" s="253"/>
      <c r="M315" s="254"/>
      <c r="N315" s="255"/>
      <c r="O315" s="255"/>
      <c r="P315" s="255"/>
      <c r="Q315" s="255"/>
      <c r="R315" s="255"/>
      <c r="S315" s="255"/>
      <c r="T315" s="256"/>
      <c r="AT315" s="257" t="s">
        <v>148</v>
      </c>
      <c r="AU315" s="257" t="s">
        <v>86</v>
      </c>
      <c r="AV315" s="12" t="s">
        <v>86</v>
      </c>
      <c r="AW315" s="12" t="s">
        <v>39</v>
      </c>
      <c r="AX315" s="12" t="s">
        <v>76</v>
      </c>
      <c r="AY315" s="257" t="s">
        <v>137</v>
      </c>
    </row>
    <row r="316" s="12" customFormat="1">
      <c r="B316" s="247"/>
      <c r="C316" s="248"/>
      <c r="D316" s="234" t="s">
        <v>148</v>
      </c>
      <c r="E316" s="249" t="s">
        <v>23</v>
      </c>
      <c r="F316" s="250" t="s">
        <v>906</v>
      </c>
      <c r="G316" s="248"/>
      <c r="H316" s="251">
        <v>6.0899999999999999</v>
      </c>
      <c r="I316" s="252"/>
      <c r="J316" s="248"/>
      <c r="K316" s="248"/>
      <c r="L316" s="253"/>
      <c r="M316" s="254"/>
      <c r="N316" s="255"/>
      <c r="O316" s="255"/>
      <c r="P316" s="255"/>
      <c r="Q316" s="255"/>
      <c r="R316" s="255"/>
      <c r="S316" s="255"/>
      <c r="T316" s="256"/>
      <c r="AT316" s="257" t="s">
        <v>148</v>
      </c>
      <c r="AU316" s="257" t="s">
        <v>86</v>
      </c>
      <c r="AV316" s="12" t="s">
        <v>86</v>
      </c>
      <c r="AW316" s="12" t="s">
        <v>39</v>
      </c>
      <c r="AX316" s="12" t="s">
        <v>76</v>
      </c>
      <c r="AY316" s="257" t="s">
        <v>137</v>
      </c>
    </row>
    <row r="317" s="13" customFormat="1">
      <c r="B317" s="268"/>
      <c r="C317" s="269"/>
      <c r="D317" s="234" t="s">
        <v>148</v>
      </c>
      <c r="E317" s="270" t="s">
        <v>23</v>
      </c>
      <c r="F317" s="271" t="s">
        <v>325</v>
      </c>
      <c r="G317" s="269"/>
      <c r="H317" s="272">
        <v>24.460999999999999</v>
      </c>
      <c r="I317" s="273"/>
      <c r="J317" s="269"/>
      <c r="K317" s="269"/>
      <c r="L317" s="274"/>
      <c r="M317" s="275"/>
      <c r="N317" s="276"/>
      <c r="O317" s="276"/>
      <c r="P317" s="276"/>
      <c r="Q317" s="276"/>
      <c r="R317" s="276"/>
      <c r="S317" s="276"/>
      <c r="T317" s="277"/>
      <c r="AT317" s="278" t="s">
        <v>148</v>
      </c>
      <c r="AU317" s="278" t="s">
        <v>86</v>
      </c>
      <c r="AV317" s="13" t="s">
        <v>144</v>
      </c>
      <c r="AW317" s="13" t="s">
        <v>39</v>
      </c>
      <c r="AX317" s="13" t="s">
        <v>84</v>
      </c>
      <c r="AY317" s="278" t="s">
        <v>137</v>
      </c>
    </row>
    <row r="318" s="1" customFormat="1" ht="16.5" customHeight="1">
      <c r="B318" s="46"/>
      <c r="C318" s="258" t="s">
        <v>487</v>
      </c>
      <c r="D318" s="258" t="s">
        <v>171</v>
      </c>
      <c r="E318" s="259" t="s">
        <v>907</v>
      </c>
      <c r="F318" s="260" t="s">
        <v>908</v>
      </c>
      <c r="G318" s="261" t="s">
        <v>142</v>
      </c>
      <c r="H318" s="262">
        <v>24.460999999999999</v>
      </c>
      <c r="I318" s="263"/>
      <c r="J318" s="264">
        <f>ROUND(I318*H318,2)</f>
        <v>0</v>
      </c>
      <c r="K318" s="260" t="s">
        <v>143</v>
      </c>
      <c r="L318" s="265"/>
      <c r="M318" s="266" t="s">
        <v>23</v>
      </c>
      <c r="N318" s="267" t="s">
        <v>47</v>
      </c>
      <c r="O318" s="47"/>
      <c r="P318" s="231">
        <f>O318*H318</f>
        <v>0</v>
      </c>
      <c r="Q318" s="231">
        <v>0.0012999999999999999</v>
      </c>
      <c r="R318" s="231">
        <f>Q318*H318</f>
        <v>0.031799299999999996</v>
      </c>
      <c r="S318" s="231">
        <v>0</v>
      </c>
      <c r="T318" s="232">
        <f>S318*H318</f>
        <v>0</v>
      </c>
      <c r="AR318" s="23" t="s">
        <v>330</v>
      </c>
      <c r="AT318" s="23" t="s">
        <v>171</v>
      </c>
      <c r="AU318" s="23" t="s">
        <v>86</v>
      </c>
      <c r="AY318" s="23" t="s">
        <v>137</v>
      </c>
      <c r="BE318" s="233">
        <f>IF(N318="základní",J318,0)</f>
        <v>0</v>
      </c>
      <c r="BF318" s="233">
        <f>IF(N318="snížená",J318,0)</f>
        <v>0</v>
      </c>
      <c r="BG318" s="233">
        <f>IF(N318="zákl. přenesená",J318,0)</f>
        <v>0</v>
      </c>
      <c r="BH318" s="233">
        <f>IF(N318="sníž. přenesená",J318,0)</f>
        <v>0</v>
      </c>
      <c r="BI318" s="233">
        <f>IF(N318="nulová",J318,0)</f>
        <v>0</v>
      </c>
      <c r="BJ318" s="23" t="s">
        <v>84</v>
      </c>
      <c r="BK318" s="233">
        <f>ROUND(I318*H318,2)</f>
        <v>0</v>
      </c>
      <c r="BL318" s="23" t="s">
        <v>244</v>
      </c>
      <c r="BM318" s="23" t="s">
        <v>909</v>
      </c>
    </row>
    <row r="319" s="12" customFormat="1">
      <c r="B319" s="247"/>
      <c r="C319" s="248"/>
      <c r="D319" s="234" t="s">
        <v>148</v>
      </c>
      <c r="E319" s="249" t="s">
        <v>23</v>
      </c>
      <c r="F319" s="250" t="s">
        <v>903</v>
      </c>
      <c r="G319" s="248"/>
      <c r="H319" s="251">
        <v>1.8</v>
      </c>
      <c r="I319" s="252"/>
      <c r="J319" s="248"/>
      <c r="K319" s="248"/>
      <c r="L319" s="253"/>
      <c r="M319" s="254"/>
      <c r="N319" s="255"/>
      <c r="O319" s="255"/>
      <c r="P319" s="255"/>
      <c r="Q319" s="255"/>
      <c r="R319" s="255"/>
      <c r="S319" s="255"/>
      <c r="T319" s="256"/>
      <c r="AT319" s="257" t="s">
        <v>148</v>
      </c>
      <c r="AU319" s="257" t="s">
        <v>86</v>
      </c>
      <c r="AV319" s="12" t="s">
        <v>86</v>
      </c>
      <c r="AW319" s="12" t="s">
        <v>39</v>
      </c>
      <c r="AX319" s="12" t="s">
        <v>76</v>
      </c>
      <c r="AY319" s="257" t="s">
        <v>137</v>
      </c>
    </row>
    <row r="320" s="12" customFormat="1">
      <c r="B320" s="247"/>
      <c r="C320" s="248"/>
      <c r="D320" s="234" t="s">
        <v>148</v>
      </c>
      <c r="E320" s="249" t="s">
        <v>23</v>
      </c>
      <c r="F320" s="250" t="s">
        <v>683</v>
      </c>
      <c r="G320" s="248"/>
      <c r="H320" s="251">
        <v>1.4359999999999999</v>
      </c>
      <c r="I320" s="252"/>
      <c r="J320" s="248"/>
      <c r="K320" s="248"/>
      <c r="L320" s="253"/>
      <c r="M320" s="254"/>
      <c r="N320" s="255"/>
      <c r="O320" s="255"/>
      <c r="P320" s="255"/>
      <c r="Q320" s="255"/>
      <c r="R320" s="255"/>
      <c r="S320" s="255"/>
      <c r="T320" s="256"/>
      <c r="AT320" s="257" t="s">
        <v>148</v>
      </c>
      <c r="AU320" s="257" t="s">
        <v>86</v>
      </c>
      <c r="AV320" s="12" t="s">
        <v>86</v>
      </c>
      <c r="AW320" s="12" t="s">
        <v>39</v>
      </c>
      <c r="AX320" s="12" t="s">
        <v>76</v>
      </c>
      <c r="AY320" s="257" t="s">
        <v>137</v>
      </c>
    </row>
    <row r="321" s="12" customFormat="1">
      <c r="B321" s="247"/>
      <c r="C321" s="248"/>
      <c r="D321" s="234" t="s">
        <v>148</v>
      </c>
      <c r="E321" s="249" t="s">
        <v>23</v>
      </c>
      <c r="F321" s="250" t="s">
        <v>904</v>
      </c>
      <c r="G321" s="248"/>
      <c r="H321" s="251">
        <v>6</v>
      </c>
      <c r="I321" s="252"/>
      <c r="J321" s="248"/>
      <c r="K321" s="248"/>
      <c r="L321" s="253"/>
      <c r="M321" s="254"/>
      <c r="N321" s="255"/>
      <c r="O321" s="255"/>
      <c r="P321" s="255"/>
      <c r="Q321" s="255"/>
      <c r="R321" s="255"/>
      <c r="S321" s="255"/>
      <c r="T321" s="256"/>
      <c r="AT321" s="257" t="s">
        <v>148</v>
      </c>
      <c r="AU321" s="257" t="s">
        <v>86</v>
      </c>
      <c r="AV321" s="12" t="s">
        <v>86</v>
      </c>
      <c r="AW321" s="12" t="s">
        <v>39</v>
      </c>
      <c r="AX321" s="12" t="s">
        <v>76</v>
      </c>
      <c r="AY321" s="257" t="s">
        <v>137</v>
      </c>
    </row>
    <row r="322" s="12" customFormat="1">
      <c r="B322" s="247"/>
      <c r="C322" s="248"/>
      <c r="D322" s="234" t="s">
        <v>148</v>
      </c>
      <c r="E322" s="249" t="s">
        <v>23</v>
      </c>
      <c r="F322" s="250" t="s">
        <v>905</v>
      </c>
      <c r="G322" s="248"/>
      <c r="H322" s="251">
        <v>9.1349999999999998</v>
      </c>
      <c r="I322" s="252"/>
      <c r="J322" s="248"/>
      <c r="K322" s="248"/>
      <c r="L322" s="253"/>
      <c r="M322" s="254"/>
      <c r="N322" s="255"/>
      <c r="O322" s="255"/>
      <c r="P322" s="255"/>
      <c r="Q322" s="255"/>
      <c r="R322" s="255"/>
      <c r="S322" s="255"/>
      <c r="T322" s="256"/>
      <c r="AT322" s="257" t="s">
        <v>148</v>
      </c>
      <c r="AU322" s="257" t="s">
        <v>86</v>
      </c>
      <c r="AV322" s="12" t="s">
        <v>86</v>
      </c>
      <c r="AW322" s="12" t="s">
        <v>39</v>
      </c>
      <c r="AX322" s="12" t="s">
        <v>76</v>
      </c>
      <c r="AY322" s="257" t="s">
        <v>137</v>
      </c>
    </row>
    <row r="323" s="12" customFormat="1">
      <c r="B323" s="247"/>
      <c r="C323" s="248"/>
      <c r="D323" s="234" t="s">
        <v>148</v>
      </c>
      <c r="E323" s="249" t="s">
        <v>23</v>
      </c>
      <c r="F323" s="250" t="s">
        <v>906</v>
      </c>
      <c r="G323" s="248"/>
      <c r="H323" s="251">
        <v>6.0899999999999999</v>
      </c>
      <c r="I323" s="252"/>
      <c r="J323" s="248"/>
      <c r="K323" s="248"/>
      <c r="L323" s="253"/>
      <c r="M323" s="254"/>
      <c r="N323" s="255"/>
      <c r="O323" s="255"/>
      <c r="P323" s="255"/>
      <c r="Q323" s="255"/>
      <c r="R323" s="255"/>
      <c r="S323" s="255"/>
      <c r="T323" s="256"/>
      <c r="AT323" s="257" t="s">
        <v>148</v>
      </c>
      <c r="AU323" s="257" t="s">
        <v>86</v>
      </c>
      <c r="AV323" s="12" t="s">
        <v>86</v>
      </c>
      <c r="AW323" s="12" t="s">
        <v>39</v>
      </c>
      <c r="AX323" s="12" t="s">
        <v>76</v>
      </c>
      <c r="AY323" s="257" t="s">
        <v>137</v>
      </c>
    </row>
    <row r="324" s="13" customFormat="1">
      <c r="B324" s="268"/>
      <c r="C324" s="269"/>
      <c r="D324" s="234" t="s">
        <v>148</v>
      </c>
      <c r="E324" s="270" t="s">
        <v>23</v>
      </c>
      <c r="F324" s="271" t="s">
        <v>325</v>
      </c>
      <c r="G324" s="269"/>
      <c r="H324" s="272">
        <v>24.460999999999999</v>
      </c>
      <c r="I324" s="273"/>
      <c r="J324" s="269"/>
      <c r="K324" s="269"/>
      <c r="L324" s="274"/>
      <c r="M324" s="275"/>
      <c r="N324" s="276"/>
      <c r="O324" s="276"/>
      <c r="P324" s="276"/>
      <c r="Q324" s="276"/>
      <c r="R324" s="276"/>
      <c r="S324" s="276"/>
      <c r="T324" s="277"/>
      <c r="AT324" s="278" t="s">
        <v>148</v>
      </c>
      <c r="AU324" s="278" t="s">
        <v>86</v>
      </c>
      <c r="AV324" s="13" t="s">
        <v>144</v>
      </c>
      <c r="AW324" s="13" t="s">
        <v>39</v>
      </c>
      <c r="AX324" s="13" t="s">
        <v>84</v>
      </c>
      <c r="AY324" s="278" t="s">
        <v>137</v>
      </c>
    </row>
    <row r="325" s="1" customFormat="1" ht="38.25" customHeight="1">
      <c r="B325" s="46"/>
      <c r="C325" s="222" t="s">
        <v>491</v>
      </c>
      <c r="D325" s="222" t="s">
        <v>139</v>
      </c>
      <c r="E325" s="223" t="s">
        <v>910</v>
      </c>
      <c r="F325" s="224" t="s">
        <v>911</v>
      </c>
      <c r="G325" s="225" t="s">
        <v>232</v>
      </c>
      <c r="H325" s="226">
        <v>0.032000000000000001</v>
      </c>
      <c r="I325" s="227"/>
      <c r="J325" s="228">
        <f>ROUND(I325*H325,2)</f>
        <v>0</v>
      </c>
      <c r="K325" s="224" t="s">
        <v>143</v>
      </c>
      <c r="L325" s="72"/>
      <c r="M325" s="229" t="s">
        <v>23</v>
      </c>
      <c r="N325" s="230" t="s">
        <v>47</v>
      </c>
      <c r="O325" s="47"/>
      <c r="P325" s="231">
        <f>O325*H325</f>
        <v>0</v>
      </c>
      <c r="Q325" s="231">
        <v>0</v>
      </c>
      <c r="R325" s="231">
        <f>Q325*H325</f>
        <v>0</v>
      </c>
      <c r="S325" s="231">
        <v>0</v>
      </c>
      <c r="T325" s="232">
        <f>S325*H325</f>
        <v>0</v>
      </c>
      <c r="AR325" s="23" t="s">
        <v>244</v>
      </c>
      <c r="AT325" s="23" t="s">
        <v>139</v>
      </c>
      <c r="AU325" s="23" t="s">
        <v>86</v>
      </c>
      <c r="AY325" s="23" t="s">
        <v>137</v>
      </c>
      <c r="BE325" s="233">
        <f>IF(N325="základní",J325,0)</f>
        <v>0</v>
      </c>
      <c r="BF325" s="233">
        <f>IF(N325="snížená",J325,0)</f>
        <v>0</v>
      </c>
      <c r="BG325" s="233">
        <f>IF(N325="zákl. přenesená",J325,0)</f>
        <v>0</v>
      </c>
      <c r="BH325" s="233">
        <f>IF(N325="sníž. přenesená",J325,0)</f>
        <v>0</v>
      </c>
      <c r="BI325" s="233">
        <f>IF(N325="nulová",J325,0)</f>
        <v>0</v>
      </c>
      <c r="BJ325" s="23" t="s">
        <v>84</v>
      </c>
      <c r="BK325" s="233">
        <f>ROUND(I325*H325,2)</f>
        <v>0</v>
      </c>
      <c r="BL325" s="23" t="s">
        <v>244</v>
      </c>
      <c r="BM325" s="23" t="s">
        <v>912</v>
      </c>
    </row>
    <row r="326" s="1" customFormat="1">
      <c r="B326" s="46"/>
      <c r="C326" s="74"/>
      <c r="D326" s="234" t="s">
        <v>146</v>
      </c>
      <c r="E326" s="74"/>
      <c r="F326" s="235" t="s">
        <v>842</v>
      </c>
      <c r="G326" s="74"/>
      <c r="H326" s="74"/>
      <c r="I326" s="192"/>
      <c r="J326" s="74"/>
      <c r="K326" s="74"/>
      <c r="L326" s="72"/>
      <c r="M326" s="282"/>
      <c r="N326" s="283"/>
      <c r="O326" s="283"/>
      <c r="P326" s="283"/>
      <c r="Q326" s="283"/>
      <c r="R326" s="283"/>
      <c r="S326" s="283"/>
      <c r="T326" s="284"/>
      <c r="AT326" s="23" t="s">
        <v>146</v>
      </c>
      <c r="AU326" s="23" t="s">
        <v>86</v>
      </c>
    </row>
    <row r="327" s="1" customFormat="1" ht="6.96" customHeight="1">
      <c r="B327" s="67"/>
      <c r="C327" s="68"/>
      <c r="D327" s="68"/>
      <c r="E327" s="68"/>
      <c r="F327" s="68"/>
      <c r="G327" s="68"/>
      <c r="H327" s="68"/>
      <c r="I327" s="167"/>
      <c r="J327" s="68"/>
      <c r="K327" s="68"/>
      <c r="L327" s="72"/>
    </row>
  </sheetData>
  <sheetProtection sheet="1" autoFilter="0" formatColumns="0" formatRows="0" objects="1" scenarios="1" spinCount="100000" saltValue="RnCh/v/xBf0zkBUcLFwPv4G41q+WPIBScd8aGLwCXznOyNU4WVOaFBwIe20cCoSsG+2BStNIuAKcS7rfIyhInA==" hashValue="PPkPPTTXuVwx/RA/jW0SWPo5ukdZohvPZE/E8llgMp+9a90ndj1/EenVWlrmjyUseL/d2EcMjWlIi+KsHiCBtA==" algorithmName="SHA-512" password="CC35"/>
  <autoFilter ref="C88:K326"/>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7"/>
      <c r="C1" s="137"/>
      <c r="D1" s="138" t="s">
        <v>1</v>
      </c>
      <c r="E1" s="137"/>
      <c r="F1" s="139" t="s">
        <v>93</v>
      </c>
      <c r="G1" s="139" t="s">
        <v>94</v>
      </c>
      <c r="H1" s="139"/>
      <c r="I1" s="140"/>
      <c r="J1" s="139" t="s">
        <v>95</v>
      </c>
      <c r="K1" s="138" t="s">
        <v>96</v>
      </c>
      <c r="L1" s="139" t="s">
        <v>97</v>
      </c>
      <c r="M1" s="139"/>
      <c r="N1" s="139"/>
      <c r="O1" s="139"/>
      <c r="P1" s="139"/>
      <c r="Q1" s="139"/>
      <c r="R1" s="139"/>
      <c r="S1" s="139"/>
      <c r="T1" s="139"/>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92</v>
      </c>
    </row>
    <row r="3" ht="6.96" customHeight="1">
      <c r="B3" s="24"/>
      <c r="C3" s="25"/>
      <c r="D3" s="25"/>
      <c r="E3" s="25"/>
      <c r="F3" s="25"/>
      <c r="G3" s="25"/>
      <c r="H3" s="25"/>
      <c r="I3" s="141"/>
      <c r="J3" s="25"/>
      <c r="K3" s="26"/>
      <c r="AT3" s="23" t="s">
        <v>86</v>
      </c>
    </row>
    <row r="4" ht="36.96" customHeight="1">
      <c r="B4" s="27"/>
      <c r="C4" s="28"/>
      <c r="D4" s="29" t="s">
        <v>98</v>
      </c>
      <c r="E4" s="28"/>
      <c r="F4" s="28"/>
      <c r="G4" s="28"/>
      <c r="H4" s="28"/>
      <c r="I4" s="142"/>
      <c r="J4" s="28"/>
      <c r="K4" s="30"/>
      <c r="M4" s="31" t="s">
        <v>12</v>
      </c>
      <c r="AT4" s="23" t="s">
        <v>6</v>
      </c>
    </row>
    <row r="5" ht="6.96" customHeight="1">
      <c r="B5" s="27"/>
      <c r="C5" s="28"/>
      <c r="D5" s="28"/>
      <c r="E5" s="28"/>
      <c r="F5" s="28"/>
      <c r="G5" s="28"/>
      <c r="H5" s="28"/>
      <c r="I5" s="142"/>
      <c r="J5" s="28"/>
      <c r="K5" s="30"/>
    </row>
    <row r="6">
      <c r="B6" s="27"/>
      <c r="C6" s="28"/>
      <c r="D6" s="39" t="s">
        <v>18</v>
      </c>
      <c r="E6" s="28"/>
      <c r="F6" s="28"/>
      <c r="G6" s="28"/>
      <c r="H6" s="28"/>
      <c r="I6" s="142"/>
      <c r="J6" s="28"/>
      <c r="K6" s="30"/>
    </row>
    <row r="7" ht="16.5" customHeight="1">
      <c r="B7" s="27"/>
      <c r="C7" s="28"/>
      <c r="D7" s="28"/>
      <c r="E7" s="143" t="str">
        <f>'Rekapitulace stavby'!K6</f>
        <v xml:space="preserve"> Mikulášovice ON - Oprava (střecha a obálka budovy)</v>
      </c>
      <c r="F7" s="39"/>
      <c r="G7" s="39"/>
      <c r="H7" s="39"/>
      <c r="I7" s="142"/>
      <c r="J7" s="28"/>
      <c r="K7" s="30"/>
    </row>
    <row r="8" s="1" customFormat="1">
      <c r="B8" s="46"/>
      <c r="C8" s="47"/>
      <c r="D8" s="39" t="s">
        <v>99</v>
      </c>
      <c r="E8" s="47"/>
      <c r="F8" s="47"/>
      <c r="G8" s="47"/>
      <c r="H8" s="47"/>
      <c r="I8" s="144"/>
      <c r="J8" s="47"/>
      <c r="K8" s="51"/>
    </row>
    <row r="9" s="1" customFormat="1" ht="36.96" customHeight="1">
      <c r="B9" s="46"/>
      <c r="C9" s="47"/>
      <c r="D9" s="47"/>
      <c r="E9" s="145" t="s">
        <v>913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39" t="s">
        <v>20</v>
      </c>
      <c r="E11" s="47"/>
      <c r="F11" s="34" t="s">
        <v>21</v>
      </c>
      <c r="G11" s="47"/>
      <c r="H11" s="47"/>
      <c r="I11" s="146" t="s">
        <v>22</v>
      </c>
      <c r="J11" s="34" t="s">
        <v>23</v>
      </c>
      <c r="K11" s="51"/>
    </row>
    <row r="12" s="1" customFormat="1" ht="14.4" customHeight="1">
      <c r="B12" s="46"/>
      <c r="C12" s="47"/>
      <c r="D12" s="39" t="s">
        <v>24</v>
      </c>
      <c r="E12" s="47"/>
      <c r="F12" s="34" t="s">
        <v>25</v>
      </c>
      <c r="G12" s="47"/>
      <c r="H12" s="47"/>
      <c r="I12" s="146" t="s">
        <v>26</v>
      </c>
      <c r="J12" s="147" t="str">
        <f>'Rekapitulace stavby'!AN8</f>
        <v>23. 3. 2018</v>
      </c>
      <c r="K12" s="51"/>
    </row>
    <row r="13" s="1" customFormat="1" ht="10.8" customHeight="1">
      <c r="B13" s="46"/>
      <c r="C13" s="47"/>
      <c r="D13" s="47"/>
      <c r="E13" s="47"/>
      <c r="F13" s="47"/>
      <c r="G13" s="47"/>
      <c r="H13" s="47"/>
      <c r="I13" s="144"/>
      <c r="J13" s="47"/>
      <c r="K13" s="51"/>
    </row>
    <row r="14" s="1" customFormat="1" ht="14.4" customHeight="1">
      <c r="B14" s="46"/>
      <c r="C14" s="47"/>
      <c r="D14" s="39" t="s">
        <v>30</v>
      </c>
      <c r="E14" s="47"/>
      <c r="F14" s="47"/>
      <c r="G14" s="47"/>
      <c r="H14" s="47"/>
      <c r="I14" s="146" t="s">
        <v>31</v>
      </c>
      <c r="J14" s="34" t="s">
        <v>32</v>
      </c>
      <c r="K14" s="51"/>
    </row>
    <row r="15" s="1" customFormat="1" ht="18" customHeight="1">
      <c r="B15" s="46"/>
      <c r="C15" s="47"/>
      <c r="D15" s="47"/>
      <c r="E15" s="34" t="s">
        <v>33</v>
      </c>
      <c r="F15" s="47"/>
      <c r="G15" s="47"/>
      <c r="H15" s="47"/>
      <c r="I15" s="146" t="s">
        <v>34</v>
      </c>
      <c r="J15" s="34" t="s">
        <v>23</v>
      </c>
      <c r="K15" s="51"/>
    </row>
    <row r="16" s="1" customFormat="1" ht="6.96" customHeight="1">
      <c r="B16" s="46"/>
      <c r="C16" s="47"/>
      <c r="D16" s="47"/>
      <c r="E16" s="47"/>
      <c r="F16" s="47"/>
      <c r="G16" s="47"/>
      <c r="H16" s="47"/>
      <c r="I16" s="144"/>
      <c r="J16" s="47"/>
      <c r="K16" s="51"/>
    </row>
    <row r="17" s="1" customFormat="1" ht="14.4" customHeight="1">
      <c r="B17" s="46"/>
      <c r="C17" s="47"/>
      <c r="D17" s="39" t="s">
        <v>35</v>
      </c>
      <c r="E17" s="47"/>
      <c r="F17" s="47"/>
      <c r="G17" s="47"/>
      <c r="H17" s="47"/>
      <c r="I17" s="146"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46" t="s">
        <v>34</v>
      </c>
      <c r="J18" s="34"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39" t="s">
        <v>37</v>
      </c>
      <c r="E20" s="47"/>
      <c r="F20" s="47"/>
      <c r="G20" s="47"/>
      <c r="H20" s="47"/>
      <c r="I20" s="146" t="s">
        <v>31</v>
      </c>
      <c r="J20" s="34" t="s">
        <v>23</v>
      </c>
      <c r="K20" s="51"/>
    </row>
    <row r="21" s="1" customFormat="1" ht="18" customHeight="1">
      <c r="B21" s="46"/>
      <c r="C21" s="47"/>
      <c r="D21" s="47"/>
      <c r="E21" s="34" t="s">
        <v>38</v>
      </c>
      <c r="F21" s="47"/>
      <c r="G21" s="47"/>
      <c r="H21" s="47"/>
      <c r="I21" s="146" t="s">
        <v>34</v>
      </c>
      <c r="J21" s="34" t="s">
        <v>23</v>
      </c>
      <c r="K21" s="51"/>
    </row>
    <row r="22" s="1" customFormat="1" ht="6.96" customHeight="1">
      <c r="B22" s="46"/>
      <c r="C22" s="47"/>
      <c r="D22" s="47"/>
      <c r="E22" s="47"/>
      <c r="F22" s="47"/>
      <c r="G22" s="47"/>
      <c r="H22" s="47"/>
      <c r="I22" s="144"/>
      <c r="J22" s="47"/>
      <c r="K22" s="51"/>
    </row>
    <row r="23" s="1" customFormat="1" ht="14.4" customHeight="1">
      <c r="B23" s="46"/>
      <c r="C23" s="47"/>
      <c r="D23" s="39" t="s">
        <v>40</v>
      </c>
      <c r="E23" s="47"/>
      <c r="F23" s="47"/>
      <c r="G23" s="47"/>
      <c r="H23" s="47"/>
      <c r="I23" s="144"/>
      <c r="J23" s="47"/>
      <c r="K23" s="51"/>
    </row>
    <row r="24" s="6" customFormat="1" ht="71.25" customHeight="1">
      <c r="B24" s="149"/>
      <c r="C24" s="150"/>
      <c r="D24" s="150"/>
      <c r="E24" s="44" t="s">
        <v>41</v>
      </c>
      <c r="F24" s="44"/>
      <c r="G24" s="44"/>
      <c r="H24" s="44"/>
      <c r="I24" s="151"/>
      <c r="J24" s="150"/>
      <c r="K24" s="152"/>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3"/>
      <c r="J26" s="106"/>
      <c r="K26" s="154"/>
    </row>
    <row r="27" s="1" customFormat="1" ht="25.44" customHeight="1">
      <c r="B27" s="46"/>
      <c r="C27" s="47"/>
      <c r="D27" s="155" t="s">
        <v>42</v>
      </c>
      <c r="E27" s="47"/>
      <c r="F27" s="47"/>
      <c r="G27" s="47"/>
      <c r="H27" s="47"/>
      <c r="I27" s="144"/>
      <c r="J27" s="156">
        <f>ROUND(J79,2)</f>
        <v>0</v>
      </c>
      <c r="K27" s="51"/>
    </row>
    <row r="28" s="1" customFormat="1" ht="6.96" customHeight="1">
      <c r="B28" s="46"/>
      <c r="C28" s="47"/>
      <c r="D28" s="106"/>
      <c r="E28" s="106"/>
      <c r="F28" s="106"/>
      <c r="G28" s="106"/>
      <c r="H28" s="106"/>
      <c r="I28" s="153"/>
      <c r="J28" s="106"/>
      <c r="K28" s="154"/>
    </row>
    <row r="29" s="1" customFormat="1" ht="14.4" customHeight="1">
      <c r="B29" s="46"/>
      <c r="C29" s="47"/>
      <c r="D29" s="47"/>
      <c r="E29" s="47"/>
      <c r="F29" s="52" t="s">
        <v>44</v>
      </c>
      <c r="G29" s="47"/>
      <c r="H29" s="47"/>
      <c r="I29" s="157" t="s">
        <v>43</v>
      </c>
      <c r="J29" s="52" t="s">
        <v>45</v>
      </c>
      <c r="K29" s="51"/>
    </row>
    <row r="30" s="1" customFormat="1" ht="14.4" customHeight="1">
      <c r="B30" s="46"/>
      <c r="C30" s="47"/>
      <c r="D30" s="55" t="s">
        <v>46</v>
      </c>
      <c r="E30" s="55" t="s">
        <v>47</v>
      </c>
      <c r="F30" s="158">
        <f>ROUND(SUM(BE79:BE92), 2)</f>
        <v>0</v>
      </c>
      <c r="G30" s="47"/>
      <c r="H30" s="47"/>
      <c r="I30" s="159">
        <v>0.20999999999999999</v>
      </c>
      <c r="J30" s="158">
        <f>ROUND(ROUND((SUM(BE79:BE92)), 2)*I30, 2)</f>
        <v>0</v>
      </c>
      <c r="K30" s="51"/>
    </row>
    <row r="31" s="1" customFormat="1" ht="14.4" customHeight="1">
      <c r="B31" s="46"/>
      <c r="C31" s="47"/>
      <c r="D31" s="47"/>
      <c r="E31" s="55" t="s">
        <v>48</v>
      </c>
      <c r="F31" s="158">
        <f>ROUND(SUM(BF79:BF92), 2)</f>
        <v>0</v>
      </c>
      <c r="G31" s="47"/>
      <c r="H31" s="47"/>
      <c r="I31" s="159">
        <v>0.14999999999999999</v>
      </c>
      <c r="J31" s="158">
        <f>ROUND(ROUND((SUM(BF79:BF92)), 2)*I31, 2)</f>
        <v>0</v>
      </c>
      <c r="K31" s="51"/>
    </row>
    <row r="32" hidden="1" s="1" customFormat="1" ht="14.4" customHeight="1">
      <c r="B32" s="46"/>
      <c r="C32" s="47"/>
      <c r="D32" s="47"/>
      <c r="E32" s="55" t="s">
        <v>49</v>
      </c>
      <c r="F32" s="158">
        <f>ROUND(SUM(BG79:BG92), 2)</f>
        <v>0</v>
      </c>
      <c r="G32" s="47"/>
      <c r="H32" s="47"/>
      <c r="I32" s="159">
        <v>0.20999999999999999</v>
      </c>
      <c r="J32" s="158">
        <v>0</v>
      </c>
      <c r="K32" s="51"/>
    </row>
    <row r="33" hidden="1" s="1" customFormat="1" ht="14.4" customHeight="1">
      <c r="B33" s="46"/>
      <c r="C33" s="47"/>
      <c r="D33" s="47"/>
      <c r="E33" s="55" t="s">
        <v>50</v>
      </c>
      <c r="F33" s="158">
        <f>ROUND(SUM(BH79:BH92), 2)</f>
        <v>0</v>
      </c>
      <c r="G33" s="47"/>
      <c r="H33" s="47"/>
      <c r="I33" s="159">
        <v>0.14999999999999999</v>
      </c>
      <c r="J33" s="158">
        <v>0</v>
      </c>
      <c r="K33" s="51"/>
    </row>
    <row r="34" hidden="1" s="1" customFormat="1" ht="14.4" customHeight="1">
      <c r="B34" s="46"/>
      <c r="C34" s="47"/>
      <c r="D34" s="47"/>
      <c r="E34" s="55" t="s">
        <v>51</v>
      </c>
      <c r="F34" s="158">
        <f>ROUND(SUM(BI79:BI92), 2)</f>
        <v>0</v>
      </c>
      <c r="G34" s="47"/>
      <c r="H34" s="47"/>
      <c r="I34" s="159">
        <v>0</v>
      </c>
      <c r="J34" s="158">
        <v>0</v>
      </c>
      <c r="K34" s="51"/>
    </row>
    <row r="35" s="1" customFormat="1" ht="6.96" customHeight="1">
      <c r="B35" s="46"/>
      <c r="C35" s="47"/>
      <c r="D35" s="47"/>
      <c r="E35" s="47"/>
      <c r="F35" s="47"/>
      <c r="G35" s="47"/>
      <c r="H35" s="47"/>
      <c r="I35" s="144"/>
      <c r="J35" s="47"/>
      <c r="K35" s="51"/>
    </row>
    <row r="36" s="1" customFormat="1" ht="25.44" customHeight="1">
      <c r="B36" s="46"/>
      <c r="C36" s="160"/>
      <c r="D36" s="161" t="s">
        <v>52</v>
      </c>
      <c r="E36" s="98"/>
      <c r="F36" s="98"/>
      <c r="G36" s="162" t="s">
        <v>53</v>
      </c>
      <c r="H36" s="163" t="s">
        <v>54</v>
      </c>
      <c r="I36" s="164"/>
      <c r="J36" s="165">
        <f>SUM(J27:J34)</f>
        <v>0</v>
      </c>
      <c r="K36" s="166"/>
    </row>
    <row r="37" s="1" customFormat="1" ht="14.4" customHeight="1">
      <c r="B37" s="67"/>
      <c r="C37" s="68"/>
      <c r="D37" s="68"/>
      <c r="E37" s="68"/>
      <c r="F37" s="68"/>
      <c r="G37" s="68"/>
      <c r="H37" s="68"/>
      <c r="I37" s="167"/>
      <c r="J37" s="68"/>
      <c r="K37" s="69"/>
    </row>
    <row r="41" s="1" customFormat="1" ht="6.96" customHeight="1">
      <c r="B41" s="168"/>
      <c r="C41" s="169"/>
      <c r="D41" s="169"/>
      <c r="E41" s="169"/>
      <c r="F41" s="169"/>
      <c r="G41" s="169"/>
      <c r="H41" s="169"/>
      <c r="I41" s="170"/>
      <c r="J41" s="169"/>
      <c r="K41" s="171"/>
    </row>
    <row r="42" s="1" customFormat="1" ht="36.96" customHeight="1">
      <c r="B42" s="46"/>
      <c r="C42" s="29" t="s">
        <v>101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39" t="s">
        <v>18</v>
      </c>
      <c r="D44" s="47"/>
      <c r="E44" s="47"/>
      <c r="F44" s="47"/>
      <c r="G44" s="47"/>
      <c r="H44" s="47"/>
      <c r="I44" s="144"/>
      <c r="J44" s="47"/>
      <c r="K44" s="51"/>
    </row>
    <row r="45" s="1" customFormat="1" ht="16.5" customHeight="1">
      <c r="B45" s="46"/>
      <c r="C45" s="47"/>
      <c r="D45" s="47"/>
      <c r="E45" s="143" t="str">
        <f>E7</f>
        <v xml:space="preserve"> Mikulášovice ON - Oprava (střecha a obálka budovy)</v>
      </c>
      <c r="F45" s="39"/>
      <c r="G45" s="39"/>
      <c r="H45" s="39"/>
      <c r="I45" s="144"/>
      <c r="J45" s="47"/>
      <c r="K45" s="51"/>
    </row>
    <row r="46" s="1" customFormat="1" ht="14.4" customHeight="1">
      <c r="B46" s="46"/>
      <c r="C46" s="39" t="s">
        <v>99</v>
      </c>
      <c r="D46" s="47"/>
      <c r="E46" s="47"/>
      <c r="F46" s="47"/>
      <c r="G46" s="47"/>
      <c r="H46" s="47"/>
      <c r="I46" s="144"/>
      <c r="J46" s="47"/>
      <c r="K46" s="51"/>
    </row>
    <row r="47" s="1" customFormat="1" ht="17.25" customHeight="1">
      <c r="B47" s="46"/>
      <c r="C47" s="47"/>
      <c r="D47" s="47"/>
      <c r="E47" s="145" t="str">
        <f>E9</f>
        <v>VON - Vedlejší a ostatní náklady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39" t="s">
        <v>24</v>
      </c>
      <c r="D49" s="47"/>
      <c r="E49" s="47"/>
      <c r="F49" s="34" t="str">
        <f>F12</f>
        <v xml:space="preserve"> Mikulášovice dolní nádraží</v>
      </c>
      <c r="G49" s="47"/>
      <c r="H49" s="47"/>
      <c r="I49" s="146" t="s">
        <v>26</v>
      </c>
      <c r="J49" s="147" t="str">
        <f>IF(J12="","",J12)</f>
        <v>23. 3. 2018</v>
      </c>
      <c r="K49" s="51"/>
    </row>
    <row r="50" s="1" customFormat="1" ht="6.96" customHeight="1">
      <c r="B50" s="46"/>
      <c r="C50" s="47"/>
      <c r="D50" s="47"/>
      <c r="E50" s="47"/>
      <c r="F50" s="47"/>
      <c r="G50" s="47"/>
      <c r="H50" s="47"/>
      <c r="I50" s="144"/>
      <c r="J50" s="47"/>
      <c r="K50" s="51"/>
    </row>
    <row r="51" s="1" customFormat="1">
      <c r="B51" s="46"/>
      <c r="C51" s="39" t="s">
        <v>30</v>
      </c>
      <c r="D51" s="47"/>
      <c r="E51" s="47"/>
      <c r="F51" s="34" t="str">
        <f>E15</f>
        <v>SŽDC SON ÚnL</v>
      </c>
      <c r="G51" s="47"/>
      <c r="H51" s="47"/>
      <c r="I51" s="146" t="s">
        <v>37</v>
      </c>
      <c r="J51" s="44" t="str">
        <f>E21</f>
        <v xml:space="preserve"> </v>
      </c>
      <c r="K51" s="51"/>
    </row>
    <row r="52" s="1" customFormat="1" ht="14.4" customHeight="1">
      <c r="B52" s="46"/>
      <c r="C52" s="39" t="s">
        <v>35</v>
      </c>
      <c r="D52" s="47"/>
      <c r="E52" s="47"/>
      <c r="F52" s="34" t="str">
        <f>IF(E18="","",E18)</f>
        <v/>
      </c>
      <c r="G52" s="47"/>
      <c r="H52" s="47"/>
      <c r="I52" s="144"/>
      <c r="J52" s="172"/>
      <c r="K52" s="51"/>
    </row>
    <row r="53" s="1" customFormat="1" ht="10.32" customHeight="1">
      <c r="B53" s="46"/>
      <c r="C53" s="47"/>
      <c r="D53" s="47"/>
      <c r="E53" s="47"/>
      <c r="F53" s="47"/>
      <c r="G53" s="47"/>
      <c r="H53" s="47"/>
      <c r="I53" s="144"/>
      <c r="J53" s="47"/>
      <c r="K53" s="51"/>
    </row>
    <row r="54" s="1" customFormat="1" ht="29.28" customHeight="1">
      <c r="B54" s="46"/>
      <c r="C54" s="173" t="s">
        <v>102</v>
      </c>
      <c r="D54" s="160"/>
      <c r="E54" s="160"/>
      <c r="F54" s="160"/>
      <c r="G54" s="160"/>
      <c r="H54" s="160"/>
      <c r="I54" s="174"/>
      <c r="J54" s="175" t="s">
        <v>103</v>
      </c>
      <c r="K54" s="176"/>
    </row>
    <row r="55" s="1" customFormat="1" ht="10.32" customHeight="1">
      <c r="B55" s="46"/>
      <c r="C55" s="47"/>
      <c r="D55" s="47"/>
      <c r="E55" s="47"/>
      <c r="F55" s="47"/>
      <c r="G55" s="47"/>
      <c r="H55" s="47"/>
      <c r="I55" s="144"/>
      <c r="J55" s="47"/>
      <c r="K55" s="51"/>
    </row>
    <row r="56" s="1" customFormat="1" ht="29.28" customHeight="1">
      <c r="B56" s="46"/>
      <c r="C56" s="177" t="s">
        <v>104</v>
      </c>
      <c r="D56" s="47"/>
      <c r="E56" s="47"/>
      <c r="F56" s="47"/>
      <c r="G56" s="47"/>
      <c r="H56" s="47"/>
      <c r="I56" s="144"/>
      <c r="J56" s="156">
        <f>J79</f>
        <v>0</v>
      </c>
      <c r="K56" s="51"/>
      <c r="AU56" s="23" t="s">
        <v>105</v>
      </c>
    </row>
    <row r="57" s="7" customFormat="1" ht="24.96" customHeight="1">
      <c r="B57" s="178"/>
      <c r="C57" s="179"/>
      <c r="D57" s="180" t="s">
        <v>914</v>
      </c>
      <c r="E57" s="181"/>
      <c r="F57" s="181"/>
      <c r="G57" s="181"/>
      <c r="H57" s="181"/>
      <c r="I57" s="182"/>
      <c r="J57" s="183">
        <f>J80</f>
        <v>0</v>
      </c>
      <c r="K57" s="184"/>
    </row>
    <row r="58" s="8" customFormat="1" ht="19.92" customHeight="1">
      <c r="B58" s="185"/>
      <c r="C58" s="186"/>
      <c r="D58" s="187" t="s">
        <v>915</v>
      </c>
      <c r="E58" s="188"/>
      <c r="F58" s="188"/>
      <c r="G58" s="188"/>
      <c r="H58" s="188"/>
      <c r="I58" s="189"/>
      <c r="J58" s="190">
        <f>J81</f>
        <v>0</v>
      </c>
      <c r="K58" s="191"/>
    </row>
    <row r="59" s="8" customFormat="1" ht="19.92" customHeight="1">
      <c r="B59" s="185"/>
      <c r="C59" s="186"/>
      <c r="D59" s="187" t="s">
        <v>916</v>
      </c>
      <c r="E59" s="188"/>
      <c r="F59" s="188"/>
      <c r="G59" s="188"/>
      <c r="H59" s="188"/>
      <c r="I59" s="189"/>
      <c r="J59" s="190">
        <f>J89</f>
        <v>0</v>
      </c>
      <c r="K59" s="191"/>
    </row>
    <row r="60" s="1" customFormat="1" ht="21.84" customHeight="1">
      <c r="B60" s="46"/>
      <c r="C60" s="47"/>
      <c r="D60" s="47"/>
      <c r="E60" s="47"/>
      <c r="F60" s="47"/>
      <c r="G60" s="47"/>
      <c r="H60" s="47"/>
      <c r="I60" s="144"/>
      <c r="J60" s="47"/>
      <c r="K60" s="51"/>
    </row>
    <row r="61" s="1" customFormat="1" ht="6.96" customHeight="1">
      <c r="B61" s="67"/>
      <c r="C61" s="68"/>
      <c r="D61" s="68"/>
      <c r="E61" s="68"/>
      <c r="F61" s="68"/>
      <c r="G61" s="68"/>
      <c r="H61" s="68"/>
      <c r="I61" s="167"/>
      <c r="J61" s="68"/>
      <c r="K61" s="69"/>
    </row>
    <row r="65" s="1" customFormat="1" ht="6.96" customHeight="1">
      <c r="B65" s="70"/>
      <c r="C65" s="71"/>
      <c r="D65" s="71"/>
      <c r="E65" s="71"/>
      <c r="F65" s="71"/>
      <c r="G65" s="71"/>
      <c r="H65" s="71"/>
      <c r="I65" s="170"/>
      <c r="J65" s="71"/>
      <c r="K65" s="71"/>
      <c r="L65" s="72"/>
    </row>
    <row r="66" s="1" customFormat="1" ht="36.96" customHeight="1">
      <c r="B66" s="46"/>
      <c r="C66" s="73" t="s">
        <v>121</v>
      </c>
      <c r="D66" s="74"/>
      <c r="E66" s="74"/>
      <c r="F66" s="74"/>
      <c r="G66" s="74"/>
      <c r="H66" s="74"/>
      <c r="I66" s="192"/>
      <c r="J66" s="74"/>
      <c r="K66" s="74"/>
      <c r="L66" s="72"/>
    </row>
    <row r="67" s="1" customFormat="1" ht="6.96" customHeight="1">
      <c r="B67" s="46"/>
      <c r="C67" s="74"/>
      <c r="D67" s="74"/>
      <c r="E67" s="74"/>
      <c r="F67" s="74"/>
      <c r="G67" s="74"/>
      <c r="H67" s="74"/>
      <c r="I67" s="192"/>
      <c r="J67" s="74"/>
      <c r="K67" s="74"/>
      <c r="L67" s="72"/>
    </row>
    <row r="68" s="1" customFormat="1" ht="14.4" customHeight="1">
      <c r="B68" s="46"/>
      <c r="C68" s="76" t="s">
        <v>18</v>
      </c>
      <c r="D68" s="74"/>
      <c r="E68" s="74"/>
      <c r="F68" s="74"/>
      <c r="G68" s="74"/>
      <c r="H68" s="74"/>
      <c r="I68" s="192"/>
      <c r="J68" s="74"/>
      <c r="K68" s="74"/>
      <c r="L68" s="72"/>
    </row>
    <row r="69" s="1" customFormat="1" ht="16.5" customHeight="1">
      <c r="B69" s="46"/>
      <c r="C69" s="74"/>
      <c r="D69" s="74"/>
      <c r="E69" s="193" t="str">
        <f>E7</f>
        <v xml:space="preserve"> Mikulášovice ON - Oprava (střecha a obálka budovy)</v>
      </c>
      <c r="F69" s="76"/>
      <c r="G69" s="76"/>
      <c r="H69" s="76"/>
      <c r="I69" s="192"/>
      <c r="J69" s="74"/>
      <c r="K69" s="74"/>
      <c r="L69" s="72"/>
    </row>
    <row r="70" s="1" customFormat="1" ht="14.4" customHeight="1">
      <c r="B70" s="46"/>
      <c r="C70" s="76" t="s">
        <v>99</v>
      </c>
      <c r="D70" s="74"/>
      <c r="E70" s="74"/>
      <c r="F70" s="74"/>
      <c r="G70" s="74"/>
      <c r="H70" s="74"/>
      <c r="I70" s="192"/>
      <c r="J70" s="74"/>
      <c r="K70" s="74"/>
      <c r="L70" s="72"/>
    </row>
    <row r="71" s="1" customFormat="1" ht="17.25" customHeight="1">
      <c r="B71" s="46"/>
      <c r="C71" s="74"/>
      <c r="D71" s="74"/>
      <c r="E71" s="82" t="str">
        <f>E9</f>
        <v>VON - Vedlejší a ostatní náklady</v>
      </c>
      <c r="F71" s="74"/>
      <c r="G71" s="74"/>
      <c r="H71" s="74"/>
      <c r="I71" s="192"/>
      <c r="J71" s="74"/>
      <c r="K71" s="74"/>
      <c r="L71" s="72"/>
    </row>
    <row r="72" s="1" customFormat="1" ht="6.96" customHeight="1">
      <c r="B72" s="46"/>
      <c r="C72" s="74"/>
      <c r="D72" s="74"/>
      <c r="E72" s="74"/>
      <c r="F72" s="74"/>
      <c r="G72" s="74"/>
      <c r="H72" s="74"/>
      <c r="I72" s="192"/>
      <c r="J72" s="74"/>
      <c r="K72" s="74"/>
      <c r="L72" s="72"/>
    </row>
    <row r="73" s="1" customFormat="1" ht="18" customHeight="1">
      <c r="B73" s="46"/>
      <c r="C73" s="76" t="s">
        <v>24</v>
      </c>
      <c r="D73" s="74"/>
      <c r="E73" s="74"/>
      <c r="F73" s="194" t="str">
        <f>F12</f>
        <v xml:space="preserve"> Mikulášovice dolní nádraží</v>
      </c>
      <c r="G73" s="74"/>
      <c r="H73" s="74"/>
      <c r="I73" s="195" t="s">
        <v>26</v>
      </c>
      <c r="J73" s="85" t="str">
        <f>IF(J12="","",J12)</f>
        <v>23. 3. 2018</v>
      </c>
      <c r="K73" s="74"/>
      <c r="L73" s="72"/>
    </row>
    <row r="74" s="1" customFormat="1" ht="6.96" customHeight="1">
      <c r="B74" s="46"/>
      <c r="C74" s="74"/>
      <c r="D74" s="74"/>
      <c r="E74" s="74"/>
      <c r="F74" s="74"/>
      <c r="G74" s="74"/>
      <c r="H74" s="74"/>
      <c r="I74" s="192"/>
      <c r="J74" s="74"/>
      <c r="K74" s="74"/>
      <c r="L74" s="72"/>
    </row>
    <row r="75" s="1" customFormat="1">
      <c r="B75" s="46"/>
      <c r="C75" s="76" t="s">
        <v>30</v>
      </c>
      <c r="D75" s="74"/>
      <c r="E75" s="74"/>
      <c r="F75" s="194" t="str">
        <f>E15</f>
        <v>SŽDC SON ÚnL</v>
      </c>
      <c r="G75" s="74"/>
      <c r="H75" s="74"/>
      <c r="I75" s="195" t="s">
        <v>37</v>
      </c>
      <c r="J75" s="194" t="str">
        <f>E21</f>
        <v xml:space="preserve"> </v>
      </c>
      <c r="K75" s="74"/>
      <c r="L75" s="72"/>
    </row>
    <row r="76" s="1" customFormat="1" ht="14.4" customHeight="1">
      <c r="B76" s="46"/>
      <c r="C76" s="76" t="s">
        <v>35</v>
      </c>
      <c r="D76" s="74"/>
      <c r="E76" s="74"/>
      <c r="F76" s="194" t="str">
        <f>IF(E18="","",E18)</f>
        <v/>
      </c>
      <c r="G76" s="74"/>
      <c r="H76" s="74"/>
      <c r="I76" s="192"/>
      <c r="J76" s="74"/>
      <c r="K76" s="74"/>
      <c r="L76" s="72"/>
    </row>
    <row r="77" s="1" customFormat="1" ht="10.32" customHeight="1">
      <c r="B77" s="46"/>
      <c r="C77" s="74"/>
      <c r="D77" s="74"/>
      <c r="E77" s="74"/>
      <c r="F77" s="74"/>
      <c r="G77" s="74"/>
      <c r="H77" s="74"/>
      <c r="I77" s="192"/>
      <c r="J77" s="74"/>
      <c r="K77" s="74"/>
      <c r="L77" s="72"/>
    </row>
    <row r="78" s="9" customFormat="1" ht="29.28" customHeight="1">
      <c r="B78" s="196"/>
      <c r="C78" s="197" t="s">
        <v>122</v>
      </c>
      <c r="D78" s="198" t="s">
        <v>61</v>
      </c>
      <c r="E78" s="198" t="s">
        <v>57</v>
      </c>
      <c r="F78" s="198" t="s">
        <v>123</v>
      </c>
      <c r="G78" s="198" t="s">
        <v>124</v>
      </c>
      <c r="H78" s="198" t="s">
        <v>125</v>
      </c>
      <c r="I78" s="199" t="s">
        <v>126</v>
      </c>
      <c r="J78" s="198" t="s">
        <v>103</v>
      </c>
      <c r="K78" s="200" t="s">
        <v>127</v>
      </c>
      <c r="L78" s="201"/>
      <c r="M78" s="102" t="s">
        <v>128</v>
      </c>
      <c r="N78" s="103" t="s">
        <v>46</v>
      </c>
      <c r="O78" s="103" t="s">
        <v>129</v>
      </c>
      <c r="P78" s="103" t="s">
        <v>130</v>
      </c>
      <c r="Q78" s="103" t="s">
        <v>131</v>
      </c>
      <c r="R78" s="103" t="s">
        <v>132</v>
      </c>
      <c r="S78" s="103" t="s">
        <v>133</v>
      </c>
      <c r="T78" s="104" t="s">
        <v>134</v>
      </c>
    </row>
    <row r="79" s="1" customFormat="1" ht="29.28" customHeight="1">
      <c r="B79" s="46"/>
      <c r="C79" s="108" t="s">
        <v>104</v>
      </c>
      <c r="D79" s="74"/>
      <c r="E79" s="74"/>
      <c r="F79" s="74"/>
      <c r="G79" s="74"/>
      <c r="H79" s="74"/>
      <c r="I79" s="192"/>
      <c r="J79" s="202">
        <f>BK79</f>
        <v>0</v>
      </c>
      <c r="K79" s="74"/>
      <c r="L79" s="72"/>
      <c r="M79" s="105"/>
      <c r="N79" s="106"/>
      <c r="O79" s="106"/>
      <c r="P79" s="203">
        <f>P80</f>
        <v>0</v>
      </c>
      <c r="Q79" s="106"/>
      <c r="R79" s="203">
        <f>R80</f>
        <v>0</v>
      </c>
      <c r="S79" s="106"/>
      <c r="T79" s="204">
        <f>T80</f>
        <v>0</v>
      </c>
      <c r="AT79" s="23" t="s">
        <v>75</v>
      </c>
      <c r="AU79" s="23" t="s">
        <v>105</v>
      </c>
      <c r="BK79" s="205">
        <f>BK80</f>
        <v>0</v>
      </c>
    </row>
    <row r="80" s="10" customFormat="1" ht="37.44" customHeight="1">
      <c r="B80" s="206"/>
      <c r="C80" s="207"/>
      <c r="D80" s="208" t="s">
        <v>75</v>
      </c>
      <c r="E80" s="209" t="s">
        <v>917</v>
      </c>
      <c r="F80" s="209" t="s">
        <v>918</v>
      </c>
      <c r="G80" s="207"/>
      <c r="H80" s="207"/>
      <c r="I80" s="210"/>
      <c r="J80" s="211">
        <f>BK80</f>
        <v>0</v>
      </c>
      <c r="K80" s="207"/>
      <c r="L80" s="212"/>
      <c r="M80" s="213"/>
      <c r="N80" s="214"/>
      <c r="O80" s="214"/>
      <c r="P80" s="215">
        <f>P81+P89</f>
        <v>0</v>
      </c>
      <c r="Q80" s="214"/>
      <c r="R80" s="215">
        <f>R81+R89</f>
        <v>0</v>
      </c>
      <c r="S80" s="214"/>
      <c r="T80" s="216">
        <f>T81+T89</f>
        <v>0</v>
      </c>
      <c r="AR80" s="217" t="s">
        <v>170</v>
      </c>
      <c r="AT80" s="218" t="s">
        <v>75</v>
      </c>
      <c r="AU80" s="218" t="s">
        <v>76</v>
      </c>
      <c r="AY80" s="217" t="s">
        <v>137</v>
      </c>
      <c r="BK80" s="219">
        <f>BK81+BK89</f>
        <v>0</v>
      </c>
    </row>
    <row r="81" s="10" customFormat="1" ht="19.92" customHeight="1">
      <c r="B81" s="206"/>
      <c r="C81" s="207"/>
      <c r="D81" s="208" t="s">
        <v>75</v>
      </c>
      <c r="E81" s="220" t="s">
        <v>919</v>
      </c>
      <c r="F81" s="220" t="s">
        <v>920</v>
      </c>
      <c r="G81" s="207"/>
      <c r="H81" s="207"/>
      <c r="I81" s="210"/>
      <c r="J81" s="221">
        <f>BK81</f>
        <v>0</v>
      </c>
      <c r="K81" s="207"/>
      <c r="L81" s="212"/>
      <c r="M81" s="213"/>
      <c r="N81" s="214"/>
      <c r="O81" s="214"/>
      <c r="P81" s="215">
        <f>SUM(P82:P88)</f>
        <v>0</v>
      </c>
      <c r="Q81" s="214"/>
      <c r="R81" s="215">
        <f>SUM(R82:R88)</f>
        <v>0</v>
      </c>
      <c r="S81" s="214"/>
      <c r="T81" s="216">
        <f>SUM(T82:T88)</f>
        <v>0</v>
      </c>
      <c r="AR81" s="217" t="s">
        <v>170</v>
      </c>
      <c r="AT81" s="218" t="s">
        <v>75</v>
      </c>
      <c r="AU81" s="218" t="s">
        <v>84</v>
      </c>
      <c r="AY81" s="217" t="s">
        <v>137</v>
      </c>
      <c r="BK81" s="219">
        <f>SUM(BK82:BK88)</f>
        <v>0</v>
      </c>
    </row>
    <row r="82" s="1" customFormat="1" ht="16.5" customHeight="1">
      <c r="B82" s="46"/>
      <c r="C82" s="222" t="s">
        <v>84</v>
      </c>
      <c r="D82" s="222" t="s">
        <v>139</v>
      </c>
      <c r="E82" s="223" t="s">
        <v>921</v>
      </c>
      <c r="F82" s="224" t="s">
        <v>920</v>
      </c>
      <c r="G82" s="225" t="s">
        <v>922</v>
      </c>
      <c r="H82" s="226">
        <v>1</v>
      </c>
      <c r="I82" s="227"/>
      <c r="J82" s="228">
        <f>ROUND(I82*H82,2)</f>
        <v>0</v>
      </c>
      <c r="K82" s="224" t="s">
        <v>143</v>
      </c>
      <c r="L82" s="72"/>
      <c r="M82" s="229" t="s">
        <v>23</v>
      </c>
      <c r="N82" s="230" t="s">
        <v>47</v>
      </c>
      <c r="O82" s="47"/>
      <c r="P82" s="231">
        <f>O82*H82</f>
        <v>0</v>
      </c>
      <c r="Q82" s="231">
        <v>0</v>
      </c>
      <c r="R82" s="231">
        <f>Q82*H82</f>
        <v>0</v>
      </c>
      <c r="S82" s="231">
        <v>0</v>
      </c>
      <c r="T82" s="232">
        <f>S82*H82</f>
        <v>0</v>
      </c>
      <c r="AR82" s="23" t="s">
        <v>923</v>
      </c>
      <c r="AT82" s="23" t="s">
        <v>139</v>
      </c>
      <c r="AU82" s="23" t="s">
        <v>86</v>
      </c>
      <c r="AY82" s="23" t="s">
        <v>137</v>
      </c>
      <c r="BE82" s="233">
        <f>IF(N82="základní",J82,0)</f>
        <v>0</v>
      </c>
      <c r="BF82" s="233">
        <f>IF(N82="snížená",J82,0)</f>
        <v>0</v>
      </c>
      <c r="BG82" s="233">
        <f>IF(N82="zákl. přenesená",J82,0)</f>
        <v>0</v>
      </c>
      <c r="BH82" s="233">
        <f>IF(N82="sníž. přenesená",J82,0)</f>
        <v>0</v>
      </c>
      <c r="BI82" s="233">
        <f>IF(N82="nulová",J82,0)</f>
        <v>0</v>
      </c>
      <c r="BJ82" s="23" t="s">
        <v>84</v>
      </c>
      <c r="BK82" s="233">
        <f>ROUND(I82*H82,2)</f>
        <v>0</v>
      </c>
      <c r="BL82" s="23" t="s">
        <v>923</v>
      </c>
      <c r="BM82" s="23" t="s">
        <v>924</v>
      </c>
    </row>
    <row r="83" s="11" customFormat="1">
      <c r="B83" s="237"/>
      <c r="C83" s="238"/>
      <c r="D83" s="234" t="s">
        <v>148</v>
      </c>
      <c r="E83" s="239" t="s">
        <v>23</v>
      </c>
      <c r="F83" s="240" t="s">
        <v>925</v>
      </c>
      <c r="G83" s="238"/>
      <c r="H83" s="239" t="s">
        <v>23</v>
      </c>
      <c r="I83" s="241"/>
      <c r="J83" s="238"/>
      <c r="K83" s="238"/>
      <c r="L83" s="242"/>
      <c r="M83" s="243"/>
      <c r="N83" s="244"/>
      <c r="O83" s="244"/>
      <c r="P83" s="244"/>
      <c r="Q83" s="244"/>
      <c r="R83" s="244"/>
      <c r="S83" s="244"/>
      <c r="T83" s="245"/>
      <c r="AT83" s="246" t="s">
        <v>148</v>
      </c>
      <c r="AU83" s="246" t="s">
        <v>86</v>
      </c>
      <c r="AV83" s="11" t="s">
        <v>84</v>
      </c>
      <c r="AW83" s="11" t="s">
        <v>39</v>
      </c>
      <c r="AX83" s="11" t="s">
        <v>76</v>
      </c>
      <c r="AY83" s="246" t="s">
        <v>137</v>
      </c>
    </row>
    <row r="84" s="11" customFormat="1">
      <c r="B84" s="237"/>
      <c r="C84" s="238"/>
      <c r="D84" s="234" t="s">
        <v>148</v>
      </c>
      <c r="E84" s="239" t="s">
        <v>23</v>
      </c>
      <c r="F84" s="240" t="s">
        <v>926</v>
      </c>
      <c r="G84" s="238"/>
      <c r="H84" s="239" t="s">
        <v>23</v>
      </c>
      <c r="I84" s="241"/>
      <c r="J84" s="238"/>
      <c r="K84" s="238"/>
      <c r="L84" s="242"/>
      <c r="M84" s="243"/>
      <c r="N84" s="244"/>
      <c r="O84" s="244"/>
      <c r="P84" s="244"/>
      <c r="Q84" s="244"/>
      <c r="R84" s="244"/>
      <c r="S84" s="244"/>
      <c r="T84" s="245"/>
      <c r="AT84" s="246" t="s">
        <v>148</v>
      </c>
      <c r="AU84" s="246" t="s">
        <v>86</v>
      </c>
      <c r="AV84" s="11" t="s">
        <v>84</v>
      </c>
      <c r="AW84" s="11" t="s">
        <v>39</v>
      </c>
      <c r="AX84" s="11" t="s">
        <v>76</v>
      </c>
      <c r="AY84" s="246" t="s">
        <v>137</v>
      </c>
    </row>
    <row r="85" s="11" customFormat="1">
      <c r="B85" s="237"/>
      <c r="C85" s="238"/>
      <c r="D85" s="234" t="s">
        <v>148</v>
      </c>
      <c r="E85" s="239" t="s">
        <v>23</v>
      </c>
      <c r="F85" s="240" t="s">
        <v>927</v>
      </c>
      <c r="G85" s="238"/>
      <c r="H85" s="239" t="s">
        <v>23</v>
      </c>
      <c r="I85" s="241"/>
      <c r="J85" s="238"/>
      <c r="K85" s="238"/>
      <c r="L85" s="242"/>
      <c r="M85" s="243"/>
      <c r="N85" s="244"/>
      <c r="O85" s="244"/>
      <c r="P85" s="244"/>
      <c r="Q85" s="244"/>
      <c r="R85" s="244"/>
      <c r="S85" s="244"/>
      <c r="T85" s="245"/>
      <c r="AT85" s="246" t="s">
        <v>148</v>
      </c>
      <c r="AU85" s="246" t="s">
        <v>86</v>
      </c>
      <c r="AV85" s="11" t="s">
        <v>84</v>
      </c>
      <c r="AW85" s="11" t="s">
        <v>39</v>
      </c>
      <c r="AX85" s="11" t="s">
        <v>76</v>
      </c>
      <c r="AY85" s="246" t="s">
        <v>137</v>
      </c>
    </row>
    <row r="86" s="11" customFormat="1">
      <c r="B86" s="237"/>
      <c r="C86" s="238"/>
      <c r="D86" s="234" t="s">
        <v>148</v>
      </c>
      <c r="E86" s="239" t="s">
        <v>23</v>
      </c>
      <c r="F86" s="240" t="s">
        <v>928</v>
      </c>
      <c r="G86" s="238"/>
      <c r="H86" s="239" t="s">
        <v>23</v>
      </c>
      <c r="I86" s="241"/>
      <c r="J86" s="238"/>
      <c r="K86" s="238"/>
      <c r="L86" s="242"/>
      <c r="M86" s="243"/>
      <c r="N86" s="244"/>
      <c r="O86" s="244"/>
      <c r="P86" s="244"/>
      <c r="Q86" s="244"/>
      <c r="R86" s="244"/>
      <c r="S86" s="244"/>
      <c r="T86" s="245"/>
      <c r="AT86" s="246" t="s">
        <v>148</v>
      </c>
      <c r="AU86" s="246" t="s">
        <v>86</v>
      </c>
      <c r="AV86" s="11" t="s">
        <v>84</v>
      </c>
      <c r="AW86" s="11" t="s">
        <v>39</v>
      </c>
      <c r="AX86" s="11" t="s">
        <v>76</v>
      </c>
      <c r="AY86" s="246" t="s">
        <v>137</v>
      </c>
    </row>
    <row r="87" s="11" customFormat="1">
      <c r="B87" s="237"/>
      <c r="C87" s="238"/>
      <c r="D87" s="234" t="s">
        <v>148</v>
      </c>
      <c r="E87" s="239" t="s">
        <v>23</v>
      </c>
      <c r="F87" s="240" t="s">
        <v>929</v>
      </c>
      <c r="G87" s="238"/>
      <c r="H87" s="239" t="s">
        <v>23</v>
      </c>
      <c r="I87" s="241"/>
      <c r="J87" s="238"/>
      <c r="K87" s="238"/>
      <c r="L87" s="242"/>
      <c r="M87" s="243"/>
      <c r="N87" s="244"/>
      <c r="O87" s="244"/>
      <c r="P87" s="244"/>
      <c r="Q87" s="244"/>
      <c r="R87" s="244"/>
      <c r="S87" s="244"/>
      <c r="T87" s="245"/>
      <c r="AT87" s="246" t="s">
        <v>148</v>
      </c>
      <c r="AU87" s="246" t="s">
        <v>86</v>
      </c>
      <c r="AV87" s="11" t="s">
        <v>84</v>
      </c>
      <c r="AW87" s="11" t="s">
        <v>39</v>
      </c>
      <c r="AX87" s="11" t="s">
        <v>76</v>
      </c>
      <c r="AY87" s="246" t="s">
        <v>137</v>
      </c>
    </row>
    <row r="88" s="12" customFormat="1">
      <c r="B88" s="247"/>
      <c r="C88" s="248"/>
      <c r="D88" s="234" t="s">
        <v>148</v>
      </c>
      <c r="E88" s="249" t="s">
        <v>23</v>
      </c>
      <c r="F88" s="250" t="s">
        <v>84</v>
      </c>
      <c r="G88" s="248"/>
      <c r="H88" s="251">
        <v>1</v>
      </c>
      <c r="I88" s="252"/>
      <c r="J88" s="248"/>
      <c r="K88" s="248"/>
      <c r="L88" s="253"/>
      <c r="M88" s="254"/>
      <c r="N88" s="255"/>
      <c r="O88" s="255"/>
      <c r="P88" s="255"/>
      <c r="Q88" s="255"/>
      <c r="R88" s="255"/>
      <c r="S88" s="255"/>
      <c r="T88" s="256"/>
      <c r="AT88" s="257" t="s">
        <v>148</v>
      </c>
      <c r="AU88" s="257" t="s">
        <v>86</v>
      </c>
      <c r="AV88" s="12" t="s">
        <v>86</v>
      </c>
      <c r="AW88" s="12" t="s">
        <v>39</v>
      </c>
      <c r="AX88" s="12" t="s">
        <v>76</v>
      </c>
      <c r="AY88" s="257" t="s">
        <v>137</v>
      </c>
    </row>
    <row r="89" s="10" customFormat="1" ht="29.88" customHeight="1">
      <c r="B89" s="206"/>
      <c r="C89" s="207"/>
      <c r="D89" s="208" t="s">
        <v>75</v>
      </c>
      <c r="E89" s="220" t="s">
        <v>930</v>
      </c>
      <c r="F89" s="220" t="s">
        <v>931</v>
      </c>
      <c r="G89" s="207"/>
      <c r="H89" s="207"/>
      <c r="I89" s="210"/>
      <c r="J89" s="221">
        <f>BK89</f>
        <v>0</v>
      </c>
      <c r="K89" s="207"/>
      <c r="L89" s="212"/>
      <c r="M89" s="213"/>
      <c r="N89" s="214"/>
      <c r="O89" s="214"/>
      <c r="P89" s="215">
        <f>SUM(P90:P92)</f>
        <v>0</v>
      </c>
      <c r="Q89" s="214"/>
      <c r="R89" s="215">
        <f>SUM(R90:R92)</f>
        <v>0</v>
      </c>
      <c r="S89" s="214"/>
      <c r="T89" s="216">
        <f>SUM(T90:T92)</f>
        <v>0</v>
      </c>
      <c r="AR89" s="217" t="s">
        <v>170</v>
      </c>
      <c r="AT89" s="218" t="s">
        <v>75</v>
      </c>
      <c r="AU89" s="218" t="s">
        <v>84</v>
      </c>
      <c r="AY89" s="217" t="s">
        <v>137</v>
      </c>
      <c r="BK89" s="219">
        <f>SUM(BK90:BK92)</f>
        <v>0</v>
      </c>
    </row>
    <row r="90" s="1" customFormat="1" ht="16.5" customHeight="1">
      <c r="B90" s="46"/>
      <c r="C90" s="222" t="s">
        <v>86</v>
      </c>
      <c r="D90" s="222" t="s">
        <v>139</v>
      </c>
      <c r="E90" s="223" t="s">
        <v>932</v>
      </c>
      <c r="F90" s="224" t="s">
        <v>933</v>
      </c>
      <c r="G90" s="225" t="s">
        <v>922</v>
      </c>
      <c r="H90" s="226">
        <v>1</v>
      </c>
      <c r="I90" s="227"/>
      <c r="J90" s="228">
        <f>ROUND(I90*H90,2)</f>
        <v>0</v>
      </c>
      <c r="K90" s="224" t="s">
        <v>143</v>
      </c>
      <c r="L90" s="72"/>
      <c r="M90" s="229" t="s">
        <v>23</v>
      </c>
      <c r="N90" s="230" t="s">
        <v>47</v>
      </c>
      <c r="O90" s="47"/>
      <c r="P90" s="231">
        <f>O90*H90</f>
        <v>0</v>
      </c>
      <c r="Q90" s="231">
        <v>0</v>
      </c>
      <c r="R90" s="231">
        <f>Q90*H90</f>
        <v>0</v>
      </c>
      <c r="S90" s="231">
        <v>0</v>
      </c>
      <c r="T90" s="232">
        <f>S90*H90</f>
        <v>0</v>
      </c>
      <c r="AR90" s="23" t="s">
        <v>923</v>
      </c>
      <c r="AT90" s="23" t="s">
        <v>139</v>
      </c>
      <c r="AU90" s="23" t="s">
        <v>86</v>
      </c>
      <c r="AY90" s="23" t="s">
        <v>137</v>
      </c>
      <c r="BE90" s="233">
        <f>IF(N90="základní",J90,0)</f>
        <v>0</v>
      </c>
      <c r="BF90" s="233">
        <f>IF(N90="snížená",J90,0)</f>
        <v>0</v>
      </c>
      <c r="BG90" s="233">
        <f>IF(N90="zákl. přenesená",J90,0)</f>
        <v>0</v>
      </c>
      <c r="BH90" s="233">
        <f>IF(N90="sníž. přenesená",J90,0)</f>
        <v>0</v>
      </c>
      <c r="BI90" s="233">
        <f>IF(N90="nulová",J90,0)</f>
        <v>0</v>
      </c>
      <c r="BJ90" s="23" t="s">
        <v>84</v>
      </c>
      <c r="BK90" s="233">
        <f>ROUND(I90*H90,2)</f>
        <v>0</v>
      </c>
      <c r="BL90" s="23" t="s">
        <v>923</v>
      </c>
      <c r="BM90" s="23" t="s">
        <v>934</v>
      </c>
    </row>
    <row r="91" s="11" customFormat="1">
      <c r="B91" s="237"/>
      <c r="C91" s="238"/>
      <c r="D91" s="234" t="s">
        <v>148</v>
      </c>
      <c r="E91" s="239" t="s">
        <v>23</v>
      </c>
      <c r="F91" s="240" t="s">
        <v>935</v>
      </c>
      <c r="G91" s="238"/>
      <c r="H91" s="239" t="s">
        <v>23</v>
      </c>
      <c r="I91" s="241"/>
      <c r="J91" s="238"/>
      <c r="K91" s="238"/>
      <c r="L91" s="242"/>
      <c r="M91" s="243"/>
      <c r="N91" s="244"/>
      <c r="O91" s="244"/>
      <c r="P91" s="244"/>
      <c r="Q91" s="244"/>
      <c r="R91" s="244"/>
      <c r="S91" s="244"/>
      <c r="T91" s="245"/>
      <c r="AT91" s="246" t="s">
        <v>148</v>
      </c>
      <c r="AU91" s="246" t="s">
        <v>86</v>
      </c>
      <c r="AV91" s="11" t="s">
        <v>84</v>
      </c>
      <c r="AW91" s="11" t="s">
        <v>39</v>
      </c>
      <c r="AX91" s="11" t="s">
        <v>76</v>
      </c>
      <c r="AY91" s="246" t="s">
        <v>137</v>
      </c>
    </row>
    <row r="92" s="12" customFormat="1">
      <c r="B92" s="247"/>
      <c r="C92" s="248"/>
      <c r="D92" s="234" t="s">
        <v>148</v>
      </c>
      <c r="E92" s="249" t="s">
        <v>23</v>
      </c>
      <c r="F92" s="250" t="s">
        <v>84</v>
      </c>
      <c r="G92" s="248"/>
      <c r="H92" s="251">
        <v>1</v>
      </c>
      <c r="I92" s="252"/>
      <c r="J92" s="248"/>
      <c r="K92" s="248"/>
      <c r="L92" s="253"/>
      <c r="M92" s="279"/>
      <c r="N92" s="280"/>
      <c r="O92" s="280"/>
      <c r="P92" s="280"/>
      <c r="Q92" s="280"/>
      <c r="R92" s="280"/>
      <c r="S92" s="280"/>
      <c r="T92" s="281"/>
      <c r="AT92" s="257" t="s">
        <v>148</v>
      </c>
      <c r="AU92" s="257" t="s">
        <v>86</v>
      </c>
      <c r="AV92" s="12" t="s">
        <v>86</v>
      </c>
      <c r="AW92" s="12" t="s">
        <v>39</v>
      </c>
      <c r="AX92" s="12" t="s">
        <v>84</v>
      </c>
      <c r="AY92" s="257" t="s">
        <v>137</v>
      </c>
    </row>
    <row r="93" s="1" customFormat="1" ht="6.96" customHeight="1">
      <c r="B93" s="67"/>
      <c r="C93" s="68"/>
      <c r="D93" s="68"/>
      <c r="E93" s="68"/>
      <c r="F93" s="68"/>
      <c r="G93" s="68"/>
      <c r="H93" s="68"/>
      <c r="I93" s="167"/>
      <c r="J93" s="68"/>
      <c r="K93" s="68"/>
      <c r="L93" s="72"/>
    </row>
  </sheetData>
  <sheetProtection sheet="1" autoFilter="0" formatColumns="0" formatRows="0" objects="1" scenarios="1" spinCount="100000" saltValue="A33geHl1XnEXRFvOQh5sXsfXYisqu1VWIy2pJkb48Gf3dW5qK1Uhb6nzA9Jz6OvXc7A00DCg5DgooN9MvhEqag==" hashValue="K/vLrvht2WMhNoXH/OC7yUmHoUxxgZwRWEZxna1SAnyyYiWF8lW0/1qhSS71KV/RNx8u4eG02XTz/07z8LmhSg==" algorithmName="SHA-512" password="CC35"/>
  <autoFilter ref="C78:K92"/>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5" customWidth="1"/>
    <col min="2" max="2" width="1.664063" style="285" customWidth="1"/>
    <col min="3" max="4" width="5" style="285" customWidth="1"/>
    <col min="5" max="5" width="11.67" style="285" customWidth="1"/>
    <col min="6" max="6" width="9.17" style="285" customWidth="1"/>
    <col min="7" max="7" width="5" style="285" customWidth="1"/>
    <col min="8" max="8" width="77.83" style="285" customWidth="1"/>
    <col min="9" max="10" width="20" style="285" customWidth="1"/>
    <col min="11" max="11" width="1.664063" style="285" customWidth="1"/>
  </cols>
  <sheetData>
    <row r="1" ht="37.5" customHeight="1"/>
    <row r="2" ht="7.5" customHeight="1">
      <c r="B2" s="286"/>
      <c r="C2" s="287"/>
      <c r="D2" s="287"/>
      <c r="E2" s="287"/>
      <c r="F2" s="287"/>
      <c r="G2" s="287"/>
      <c r="H2" s="287"/>
      <c r="I2" s="287"/>
      <c r="J2" s="287"/>
      <c r="K2" s="288"/>
    </row>
    <row r="3" s="14" customFormat="1" ht="45" customHeight="1">
      <c r="B3" s="289"/>
      <c r="C3" s="290" t="s">
        <v>936</v>
      </c>
      <c r="D3" s="290"/>
      <c r="E3" s="290"/>
      <c r="F3" s="290"/>
      <c r="G3" s="290"/>
      <c r="H3" s="290"/>
      <c r="I3" s="290"/>
      <c r="J3" s="290"/>
      <c r="K3" s="291"/>
    </row>
    <row r="4" ht="25.5" customHeight="1">
      <c r="B4" s="292"/>
      <c r="C4" s="293" t="s">
        <v>937</v>
      </c>
      <c r="D4" s="293"/>
      <c r="E4" s="293"/>
      <c r="F4" s="293"/>
      <c r="G4" s="293"/>
      <c r="H4" s="293"/>
      <c r="I4" s="293"/>
      <c r="J4" s="293"/>
      <c r="K4" s="294"/>
    </row>
    <row r="5" ht="5.25" customHeight="1">
      <c r="B5" s="292"/>
      <c r="C5" s="295"/>
      <c r="D5" s="295"/>
      <c r="E5" s="295"/>
      <c r="F5" s="295"/>
      <c r="G5" s="295"/>
      <c r="H5" s="295"/>
      <c r="I5" s="295"/>
      <c r="J5" s="295"/>
      <c r="K5" s="294"/>
    </row>
    <row r="6" ht="15" customHeight="1">
      <c r="B6" s="292"/>
      <c r="C6" s="296" t="s">
        <v>938</v>
      </c>
      <c r="D6" s="296"/>
      <c r="E6" s="296"/>
      <c r="F6" s="296"/>
      <c r="G6" s="296"/>
      <c r="H6" s="296"/>
      <c r="I6" s="296"/>
      <c r="J6" s="296"/>
      <c r="K6" s="294"/>
    </row>
    <row r="7" ht="15" customHeight="1">
      <c r="B7" s="297"/>
      <c r="C7" s="296" t="s">
        <v>939</v>
      </c>
      <c r="D7" s="296"/>
      <c r="E7" s="296"/>
      <c r="F7" s="296"/>
      <c r="G7" s="296"/>
      <c r="H7" s="296"/>
      <c r="I7" s="296"/>
      <c r="J7" s="296"/>
      <c r="K7" s="294"/>
    </row>
    <row r="8" ht="12.75" customHeight="1">
      <c r="B8" s="297"/>
      <c r="C8" s="296"/>
      <c r="D8" s="296"/>
      <c r="E8" s="296"/>
      <c r="F8" s="296"/>
      <c r="G8" s="296"/>
      <c r="H8" s="296"/>
      <c r="I8" s="296"/>
      <c r="J8" s="296"/>
      <c r="K8" s="294"/>
    </row>
    <row r="9" ht="15" customHeight="1">
      <c r="B9" s="297"/>
      <c r="C9" s="296" t="s">
        <v>940</v>
      </c>
      <c r="D9" s="296"/>
      <c r="E9" s="296"/>
      <c r="F9" s="296"/>
      <c r="G9" s="296"/>
      <c r="H9" s="296"/>
      <c r="I9" s="296"/>
      <c r="J9" s="296"/>
      <c r="K9" s="294"/>
    </row>
    <row r="10" ht="15" customHeight="1">
      <c r="B10" s="297"/>
      <c r="C10" s="296"/>
      <c r="D10" s="296" t="s">
        <v>941</v>
      </c>
      <c r="E10" s="296"/>
      <c r="F10" s="296"/>
      <c r="G10" s="296"/>
      <c r="H10" s="296"/>
      <c r="I10" s="296"/>
      <c r="J10" s="296"/>
      <c r="K10" s="294"/>
    </row>
    <row r="11" ht="15" customHeight="1">
      <c r="B11" s="297"/>
      <c r="C11" s="298"/>
      <c r="D11" s="296" t="s">
        <v>942</v>
      </c>
      <c r="E11" s="296"/>
      <c r="F11" s="296"/>
      <c r="G11" s="296"/>
      <c r="H11" s="296"/>
      <c r="I11" s="296"/>
      <c r="J11" s="296"/>
      <c r="K11" s="294"/>
    </row>
    <row r="12" ht="12.75" customHeight="1">
      <c r="B12" s="297"/>
      <c r="C12" s="298"/>
      <c r="D12" s="298"/>
      <c r="E12" s="298"/>
      <c r="F12" s="298"/>
      <c r="G12" s="298"/>
      <c r="H12" s="298"/>
      <c r="I12" s="298"/>
      <c r="J12" s="298"/>
      <c r="K12" s="294"/>
    </row>
    <row r="13" ht="15" customHeight="1">
      <c r="B13" s="297"/>
      <c r="C13" s="298"/>
      <c r="D13" s="296" t="s">
        <v>943</v>
      </c>
      <c r="E13" s="296"/>
      <c r="F13" s="296"/>
      <c r="G13" s="296"/>
      <c r="H13" s="296"/>
      <c r="I13" s="296"/>
      <c r="J13" s="296"/>
      <c r="K13" s="294"/>
    </row>
    <row r="14" ht="15" customHeight="1">
      <c r="B14" s="297"/>
      <c r="C14" s="298"/>
      <c r="D14" s="296" t="s">
        <v>944</v>
      </c>
      <c r="E14" s="296"/>
      <c r="F14" s="296"/>
      <c r="G14" s="296"/>
      <c r="H14" s="296"/>
      <c r="I14" s="296"/>
      <c r="J14" s="296"/>
      <c r="K14" s="294"/>
    </row>
    <row r="15" ht="15" customHeight="1">
      <c r="B15" s="297"/>
      <c r="C15" s="298"/>
      <c r="D15" s="296" t="s">
        <v>945</v>
      </c>
      <c r="E15" s="296"/>
      <c r="F15" s="296"/>
      <c r="G15" s="296"/>
      <c r="H15" s="296"/>
      <c r="I15" s="296"/>
      <c r="J15" s="296"/>
      <c r="K15" s="294"/>
    </row>
    <row r="16" ht="15" customHeight="1">
      <c r="B16" s="297"/>
      <c r="C16" s="298"/>
      <c r="D16" s="298"/>
      <c r="E16" s="299" t="s">
        <v>83</v>
      </c>
      <c r="F16" s="296" t="s">
        <v>946</v>
      </c>
      <c r="G16" s="296"/>
      <c r="H16" s="296"/>
      <c r="I16" s="296"/>
      <c r="J16" s="296"/>
      <c r="K16" s="294"/>
    </row>
    <row r="17" ht="15" customHeight="1">
      <c r="B17" s="297"/>
      <c r="C17" s="298"/>
      <c r="D17" s="298"/>
      <c r="E17" s="299" t="s">
        <v>947</v>
      </c>
      <c r="F17" s="296" t="s">
        <v>948</v>
      </c>
      <c r="G17" s="296"/>
      <c r="H17" s="296"/>
      <c r="I17" s="296"/>
      <c r="J17" s="296"/>
      <c r="K17" s="294"/>
    </row>
    <row r="18" ht="15" customHeight="1">
      <c r="B18" s="297"/>
      <c r="C18" s="298"/>
      <c r="D18" s="298"/>
      <c r="E18" s="299" t="s">
        <v>949</v>
      </c>
      <c r="F18" s="296" t="s">
        <v>950</v>
      </c>
      <c r="G18" s="296"/>
      <c r="H18" s="296"/>
      <c r="I18" s="296"/>
      <c r="J18" s="296"/>
      <c r="K18" s="294"/>
    </row>
    <row r="19" ht="15" customHeight="1">
      <c r="B19" s="297"/>
      <c r="C19" s="298"/>
      <c r="D19" s="298"/>
      <c r="E19" s="299" t="s">
        <v>90</v>
      </c>
      <c r="F19" s="296" t="s">
        <v>91</v>
      </c>
      <c r="G19" s="296"/>
      <c r="H19" s="296"/>
      <c r="I19" s="296"/>
      <c r="J19" s="296"/>
      <c r="K19" s="294"/>
    </row>
    <row r="20" ht="15" customHeight="1">
      <c r="B20" s="297"/>
      <c r="C20" s="298"/>
      <c r="D20" s="298"/>
      <c r="E20" s="299" t="s">
        <v>951</v>
      </c>
      <c r="F20" s="296" t="s">
        <v>952</v>
      </c>
      <c r="G20" s="296"/>
      <c r="H20" s="296"/>
      <c r="I20" s="296"/>
      <c r="J20" s="296"/>
      <c r="K20" s="294"/>
    </row>
    <row r="21" ht="15" customHeight="1">
      <c r="B21" s="297"/>
      <c r="C21" s="298"/>
      <c r="D21" s="298"/>
      <c r="E21" s="299" t="s">
        <v>953</v>
      </c>
      <c r="F21" s="296" t="s">
        <v>954</v>
      </c>
      <c r="G21" s="296"/>
      <c r="H21" s="296"/>
      <c r="I21" s="296"/>
      <c r="J21" s="296"/>
      <c r="K21" s="294"/>
    </row>
    <row r="22" ht="12.75" customHeight="1">
      <c r="B22" s="297"/>
      <c r="C22" s="298"/>
      <c r="D22" s="298"/>
      <c r="E22" s="298"/>
      <c r="F22" s="298"/>
      <c r="G22" s="298"/>
      <c r="H22" s="298"/>
      <c r="I22" s="298"/>
      <c r="J22" s="298"/>
      <c r="K22" s="294"/>
    </row>
    <row r="23" ht="15" customHeight="1">
      <c r="B23" s="297"/>
      <c r="C23" s="296" t="s">
        <v>955</v>
      </c>
      <c r="D23" s="296"/>
      <c r="E23" s="296"/>
      <c r="F23" s="296"/>
      <c r="G23" s="296"/>
      <c r="H23" s="296"/>
      <c r="I23" s="296"/>
      <c r="J23" s="296"/>
      <c r="K23" s="294"/>
    </row>
    <row r="24" ht="15" customHeight="1">
      <c r="B24" s="297"/>
      <c r="C24" s="296" t="s">
        <v>956</v>
      </c>
      <c r="D24" s="296"/>
      <c r="E24" s="296"/>
      <c r="F24" s="296"/>
      <c r="G24" s="296"/>
      <c r="H24" s="296"/>
      <c r="I24" s="296"/>
      <c r="J24" s="296"/>
      <c r="K24" s="294"/>
    </row>
    <row r="25" ht="15" customHeight="1">
      <c r="B25" s="297"/>
      <c r="C25" s="296"/>
      <c r="D25" s="296" t="s">
        <v>957</v>
      </c>
      <c r="E25" s="296"/>
      <c r="F25" s="296"/>
      <c r="G25" s="296"/>
      <c r="H25" s="296"/>
      <c r="I25" s="296"/>
      <c r="J25" s="296"/>
      <c r="K25" s="294"/>
    </row>
    <row r="26" ht="15" customHeight="1">
      <c r="B26" s="297"/>
      <c r="C26" s="298"/>
      <c r="D26" s="296" t="s">
        <v>958</v>
      </c>
      <c r="E26" s="296"/>
      <c r="F26" s="296"/>
      <c r="G26" s="296"/>
      <c r="H26" s="296"/>
      <c r="I26" s="296"/>
      <c r="J26" s="296"/>
      <c r="K26" s="294"/>
    </row>
    <row r="27" ht="12.75" customHeight="1">
      <c r="B27" s="297"/>
      <c r="C27" s="298"/>
      <c r="D27" s="298"/>
      <c r="E27" s="298"/>
      <c r="F27" s="298"/>
      <c r="G27" s="298"/>
      <c r="H27" s="298"/>
      <c r="I27" s="298"/>
      <c r="J27" s="298"/>
      <c r="K27" s="294"/>
    </row>
    <row r="28" ht="15" customHeight="1">
      <c r="B28" s="297"/>
      <c r="C28" s="298"/>
      <c r="D28" s="296" t="s">
        <v>959</v>
      </c>
      <c r="E28" s="296"/>
      <c r="F28" s="296"/>
      <c r="G28" s="296"/>
      <c r="H28" s="296"/>
      <c r="I28" s="296"/>
      <c r="J28" s="296"/>
      <c r="K28" s="294"/>
    </row>
    <row r="29" ht="15" customHeight="1">
      <c r="B29" s="297"/>
      <c r="C29" s="298"/>
      <c r="D29" s="296" t="s">
        <v>960</v>
      </c>
      <c r="E29" s="296"/>
      <c r="F29" s="296"/>
      <c r="G29" s="296"/>
      <c r="H29" s="296"/>
      <c r="I29" s="296"/>
      <c r="J29" s="296"/>
      <c r="K29" s="294"/>
    </row>
    <row r="30" ht="12.75" customHeight="1">
      <c r="B30" s="297"/>
      <c r="C30" s="298"/>
      <c r="D30" s="298"/>
      <c r="E30" s="298"/>
      <c r="F30" s="298"/>
      <c r="G30" s="298"/>
      <c r="H30" s="298"/>
      <c r="I30" s="298"/>
      <c r="J30" s="298"/>
      <c r="K30" s="294"/>
    </row>
    <row r="31" ht="15" customHeight="1">
      <c r="B31" s="297"/>
      <c r="C31" s="298"/>
      <c r="D31" s="296" t="s">
        <v>961</v>
      </c>
      <c r="E31" s="296"/>
      <c r="F31" s="296"/>
      <c r="G31" s="296"/>
      <c r="H31" s="296"/>
      <c r="I31" s="296"/>
      <c r="J31" s="296"/>
      <c r="K31" s="294"/>
    </row>
    <row r="32" ht="15" customHeight="1">
      <c r="B32" s="297"/>
      <c r="C32" s="298"/>
      <c r="D32" s="296" t="s">
        <v>962</v>
      </c>
      <c r="E32" s="296"/>
      <c r="F32" s="296"/>
      <c r="G32" s="296"/>
      <c r="H32" s="296"/>
      <c r="I32" s="296"/>
      <c r="J32" s="296"/>
      <c r="K32" s="294"/>
    </row>
    <row r="33" ht="15" customHeight="1">
      <c r="B33" s="297"/>
      <c r="C33" s="298"/>
      <c r="D33" s="296" t="s">
        <v>963</v>
      </c>
      <c r="E33" s="296"/>
      <c r="F33" s="296"/>
      <c r="G33" s="296"/>
      <c r="H33" s="296"/>
      <c r="I33" s="296"/>
      <c r="J33" s="296"/>
      <c r="K33" s="294"/>
    </row>
    <row r="34" ht="15" customHeight="1">
      <c r="B34" s="297"/>
      <c r="C34" s="298"/>
      <c r="D34" s="296"/>
      <c r="E34" s="300" t="s">
        <v>122</v>
      </c>
      <c r="F34" s="296"/>
      <c r="G34" s="296" t="s">
        <v>964</v>
      </c>
      <c r="H34" s="296"/>
      <c r="I34" s="296"/>
      <c r="J34" s="296"/>
      <c r="K34" s="294"/>
    </row>
    <row r="35" ht="30.75" customHeight="1">
      <c r="B35" s="297"/>
      <c r="C35" s="298"/>
      <c r="D35" s="296"/>
      <c r="E35" s="300" t="s">
        <v>965</v>
      </c>
      <c r="F35" s="296"/>
      <c r="G35" s="296" t="s">
        <v>966</v>
      </c>
      <c r="H35" s="296"/>
      <c r="I35" s="296"/>
      <c r="J35" s="296"/>
      <c r="K35" s="294"/>
    </row>
    <row r="36" ht="15" customHeight="1">
      <c r="B36" s="297"/>
      <c r="C36" s="298"/>
      <c r="D36" s="296"/>
      <c r="E36" s="300" t="s">
        <v>57</v>
      </c>
      <c r="F36" s="296"/>
      <c r="G36" s="296" t="s">
        <v>967</v>
      </c>
      <c r="H36" s="296"/>
      <c r="I36" s="296"/>
      <c r="J36" s="296"/>
      <c r="K36" s="294"/>
    </row>
    <row r="37" ht="15" customHeight="1">
      <c r="B37" s="297"/>
      <c r="C37" s="298"/>
      <c r="D37" s="296"/>
      <c r="E37" s="300" t="s">
        <v>123</v>
      </c>
      <c r="F37" s="296"/>
      <c r="G37" s="296" t="s">
        <v>968</v>
      </c>
      <c r="H37" s="296"/>
      <c r="I37" s="296"/>
      <c r="J37" s="296"/>
      <c r="K37" s="294"/>
    </row>
    <row r="38" ht="15" customHeight="1">
      <c r="B38" s="297"/>
      <c r="C38" s="298"/>
      <c r="D38" s="296"/>
      <c r="E38" s="300" t="s">
        <v>124</v>
      </c>
      <c r="F38" s="296"/>
      <c r="G38" s="296" t="s">
        <v>969</v>
      </c>
      <c r="H38" s="296"/>
      <c r="I38" s="296"/>
      <c r="J38" s="296"/>
      <c r="K38" s="294"/>
    </row>
    <row r="39" ht="15" customHeight="1">
      <c r="B39" s="297"/>
      <c r="C39" s="298"/>
      <c r="D39" s="296"/>
      <c r="E39" s="300" t="s">
        <v>125</v>
      </c>
      <c r="F39" s="296"/>
      <c r="G39" s="296" t="s">
        <v>970</v>
      </c>
      <c r="H39" s="296"/>
      <c r="I39" s="296"/>
      <c r="J39" s="296"/>
      <c r="K39" s="294"/>
    </row>
    <row r="40" ht="15" customHeight="1">
      <c r="B40" s="297"/>
      <c r="C40" s="298"/>
      <c r="D40" s="296"/>
      <c r="E40" s="300" t="s">
        <v>971</v>
      </c>
      <c r="F40" s="296"/>
      <c r="G40" s="296" t="s">
        <v>972</v>
      </c>
      <c r="H40" s="296"/>
      <c r="I40" s="296"/>
      <c r="J40" s="296"/>
      <c r="K40" s="294"/>
    </row>
    <row r="41" ht="15" customHeight="1">
      <c r="B41" s="297"/>
      <c r="C41" s="298"/>
      <c r="D41" s="296"/>
      <c r="E41" s="300"/>
      <c r="F41" s="296"/>
      <c r="G41" s="296" t="s">
        <v>973</v>
      </c>
      <c r="H41" s="296"/>
      <c r="I41" s="296"/>
      <c r="J41" s="296"/>
      <c r="K41" s="294"/>
    </row>
    <row r="42" ht="15" customHeight="1">
      <c r="B42" s="297"/>
      <c r="C42" s="298"/>
      <c r="D42" s="296"/>
      <c r="E42" s="300" t="s">
        <v>974</v>
      </c>
      <c r="F42" s="296"/>
      <c r="G42" s="296" t="s">
        <v>975</v>
      </c>
      <c r="H42" s="296"/>
      <c r="I42" s="296"/>
      <c r="J42" s="296"/>
      <c r="K42" s="294"/>
    </row>
    <row r="43" ht="15" customHeight="1">
      <c r="B43" s="297"/>
      <c r="C43" s="298"/>
      <c r="D43" s="296"/>
      <c r="E43" s="300" t="s">
        <v>127</v>
      </c>
      <c r="F43" s="296"/>
      <c r="G43" s="296" t="s">
        <v>976</v>
      </c>
      <c r="H43" s="296"/>
      <c r="I43" s="296"/>
      <c r="J43" s="296"/>
      <c r="K43" s="294"/>
    </row>
    <row r="44" ht="12.75" customHeight="1">
      <c r="B44" s="297"/>
      <c r="C44" s="298"/>
      <c r="D44" s="296"/>
      <c r="E44" s="296"/>
      <c r="F44" s="296"/>
      <c r="G44" s="296"/>
      <c r="H44" s="296"/>
      <c r="I44" s="296"/>
      <c r="J44" s="296"/>
      <c r="K44" s="294"/>
    </row>
    <row r="45" ht="15" customHeight="1">
      <c r="B45" s="297"/>
      <c r="C45" s="298"/>
      <c r="D45" s="296" t="s">
        <v>977</v>
      </c>
      <c r="E45" s="296"/>
      <c r="F45" s="296"/>
      <c r="G45" s="296"/>
      <c r="H45" s="296"/>
      <c r="I45" s="296"/>
      <c r="J45" s="296"/>
      <c r="K45" s="294"/>
    </row>
    <row r="46" ht="15" customHeight="1">
      <c r="B46" s="297"/>
      <c r="C46" s="298"/>
      <c r="D46" s="298"/>
      <c r="E46" s="296" t="s">
        <v>978</v>
      </c>
      <c r="F46" s="296"/>
      <c r="G46" s="296"/>
      <c r="H46" s="296"/>
      <c r="I46" s="296"/>
      <c r="J46" s="296"/>
      <c r="K46" s="294"/>
    </row>
    <row r="47" ht="15" customHeight="1">
      <c r="B47" s="297"/>
      <c r="C47" s="298"/>
      <c r="D47" s="298"/>
      <c r="E47" s="296" t="s">
        <v>979</v>
      </c>
      <c r="F47" s="296"/>
      <c r="G47" s="296"/>
      <c r="H47" s="296"/>
      <c r="I47" s="296"/>
      <c r="J47" s="296"/>
      <c r="K47" s="294"/>
    </row>
    <row r="48" ht="15" customHeight="1">
      <c r="B48" s="297"/>
      <c r="C48" s="298"/>
      <c r="D48" s="298"/>
      <c r="E48" s="296" t="s">
        <v>980</v>
      </c>
      <c r="F48" s="296"/>
      <c r="G48" s="296"/>
      <c r="H48" s="296"/>
      <c r="I48" s="296"/>
      <c r="J48" s="296"/>
      <c r="K48" s="294"/>
    </row>
    <row r="49" ht="15" customHeight="1">
      <c r="B49" s="297"/>
      <c r="C49" s="298"/>
      <c r="D49" s="296" t="s">
        <v>981</v>
      </c>
      <c r="E49" s="296"/>
      <c r="F49" s="296"/>
      <c r="G49" s="296"/>
      <c r="H49" s="296"/>
      <c r="I49" s="296"/>
      <c r="J49" s="296"/>
      <c r="K49" s="294"/>
    </row>
    <row r="50" ht="25.5" customHeight="1">
      <c r="B50" s="292"/>
      <c r="C50" s="293" t="s">
        <v>982</v>
      </c>
      <c r="D50" s="293"/>
      <c r="E50" s="293"/>
      <c r="F50" s="293"/>
      <c r="G50" s="293"/>
      <c r="H50" s="293"/>
      <c r="I50" s="293"/>
      <c r="J50" s="293"/>
      <c r="K50" s="294"/>
    </row>
    <row r="51" ht="5.25" customHeight="1">
      <c r="B51" s="292"/>
      <c r="C51" s="295"/>
      <c r="D51" s="295"/>
      <c r="E51" s="295"/>
      <c r="F51" s="295"/>
      <c r="G51" s="295"/>
      <c r="H51" s="295"/>
      <c r="I51" s="295"/>
      <c r="J51" s="295"/>
      <c r="K51" s="294"/>
    </row>
    <row r="52" ht="15" customHeight="1">
      <c r="B52" s="292"/>
      <c r="C52" s="296" t="s">
        <v>983</v>
      </c>
      <c r="D52" s="296"/>
      <c r="E52" s="296"/>
      <c r="F52" s="296"/>
      <c r="G52" s="296"/>
      <c r="H52" s="296"/>
      <c r="I52" s="296"/>
      <c r="J52" s="296"/>
      <c r="K52" s="294"/>
    </row>
    <row r="53" ht="15" customHeight="1">
      <c r="B53" s="292"/>
      <c r="C53" s="296" t="s">
        <v>984</v>
      </c>
      <c r="D53" s="296"/>
      <c r="E53" s="296"/>
      <c r="F53" s="296"/>
      <c r="G53" s="296"/>
      <c r="H53" s="296"/>
      <c r="I53" s="296"/>
      <c r="J53" s="296"/>
      <c r="K53" s="294"/>
    </row>
    <row r="54" ht="12.75" customHeight="1">
      <c r="B54" s="292"/>
      <c r="C54" s="296"/>
      <c r="D54" s="296"/>
      <c r="E54" s="296"/>
      <c r="F54" s="296"/>
      <c r="G54" s="296"/>
      <c r="H54" s="296"/>
      <c r="I54" s="296"/>
      <c r="J54" s="296"/>
      <c r="K54" s="294"/>
    </row>
    <row r="55" ht="15" customHeight="1">
      <c r="B55" s="292"/>
      <c r="C55" s="296" t="s">
        <v>985</v>
      </c>
      <c r="D55" s="296"/>
      <c r="E55" s="296"/>
      <c r="F55" s="296"/>
      <c r="G55" s="296"/>
      <c r="H55" s="296"/>
      <c r="I55" s="296"/>
      <c r="J55" s="296"/>
      <c r="K55" s="294"/>
    </row>
    <row r="56" ht="15" customHeight="1">
      <c r="B56" s="292"/>
      <c r="C56" s="298"/>
      <c r="D56" s="296" t="s">
        <v>986</v>
      </c>
      <c r="E56" s="296"/>
      <c r="F56" s="296"/>
      <c r="G56" s="296"/>
      <c r="H56" s="296"/>
      <c r="I56" s="296"/>
      <c r="J56" s="296"/>
      <c r="K56" s="294"/>
    </row>
    <row r="57" ht="15" customHeight="1">
      <c r="B57" s="292"/>
      <c r="C57" s="298"/>
      <c r="D57" s="296" t="s">
        <v>987</v>
      </c>
      <c r="E57" s="296"/>
      <c r="F57" s="296"/>
      <c r="G57" s="296"/>
      <c r="H57" s="296"/>
      <c r="I57" s="296"/>
      <c r="J57" s="296"/>
      <c r="K57" s="294"/>
    </row>
    <row r="58" ht="15" customHeight="1">
      <c r="B58" s="292"/>
      <c r="C58" s="298"/>
      <c r="D58" s="296" t="s">
        <v>988</v>
      </c>
      <c r="E58" s="296"/>
      <c r="F58" s="296"/>
      <c r="G58" s="296"/>
      <c r="H58" s="296"/>
      <c r="I58" s="296"/>
      <c r="J58" s="296"/>
      <c r="K58" s="294"/>
    </row>
    <row r="59" ht="15" customHeight="1">
      <c r="B59" s="292"/>
      <c r="C59" s="298"/>
      <c r="D59" s="296" t="s">
        <v>989</v>
      </c>
      <c r="E59" s="296"/>
      <c r="F59" s="296"/>
      <c r="G59" s="296"/>
      <c r="H59" s="296"/>
      <c r="I59" s="296"/>
      <c r="J59" s="296"/>
      <c r="K59" s="294"/>
    </row>
    <row r="60" ht="15" customHeight="1">
      <c r="B60" s="292"/>
      <c r="C60" s="298"/>
      <c r="D60" s="301" t="s">
        <v>990</v>
      </c>
      <c r="E60" s="301"/>
      <c r="F60" s="301"/>
      <c r="G60" s="301"/>
      <c r="H60" s="301"/>
      <c r="I60" s="301"/>
      <c r="J60" s="301"/>
      <c r="K60" s="294"/>
    </row>
    <row r="61" ht="15" customHeight="1">
      <c r="B61" s="292"/>
      <c r="C61" s="298"/>
      <c r="D61" s="296" t="s">
        <v>991</v>
      </c>
      <c r="E61" s="296"/>
      <c r="F61" s="296"/>
      <c r="G61" s="296"/>
      <c r="H61" s="296"/>
      <c r="I61" s="296"/>
      <c r="J61" s="296"/>
      <c r="K61" s="294"/>
    </row>
    <row r="62" ht="12.75" customHeight="1">
      <c r="B62" s="292"/>
      <c r="C62" s="298"/>
      <c r="D62" s="298"/>
      <c r="E62" s="302"/>
      <c r="F62" s="298"/>
      <c r="G62" s="298"/>
      <c r="H62" s="298"/>
      <c r="I62" s="298"/>
      <c r="J62" s="298"/>
      <c r="K62" s="294"/>
    </row>
    <row r="63" ht="15" customHeight="1">
      <c r="B63" s="292"/>
      <c r="C63" s="298"/>
      <c r="D63" s="296" t="s">
        <v>992</v>
      </c>
      <c r="E63" s="296"/>
      <c r="F63" s="296"/>
      <c r="G63" s="296"/>
      <c r="H63" s="296"/>
      <c r="I63" s="296"/>
      <c r="J63" s="296"/>
      <c r="K63" s="294"/>
    </row>
    <row r="64" ht="15" customHeight="1">
      <c r="B64" s="292"/>
      <c r="C64" s="298"/>
      <c r="D64" s="301" t="s">
        <v>993</v>
      </c>
      <c r="E64" s="301"/>
      <c r="F64" s="301"/>
      <c r="G64" s="301"/>
      <c r="H64" s="301"/>
      <c r="I64" s="301"/>
      <c r="J64" s="301"/>
      <c r="K64" s="294"/>
    </row>
    <row r="65" ht="15" customHeight="1">
      <c r="B65" s="292"/>
      <c r="C65" s="298"/>
      <c r="D65" s="296" t="s">
        <v>994</v>
      </c>
      <c r="E65" s="296"/>
      <c r="F65" s="296"/>
      <c r="G65" s="296"/>
      <c r="H65" s="296"/>
      <c r="I65" s="296"/>
      <c r="J65" s="296"/>
      <c r="K65" s="294"/>
    </row>
    <row r="66" ht="15" customHeight="1">
      <c r="B66" s="292"/>
      <c r="C66" s="298"/>
      <c r="D66" s="296" t="s">
        <v>995</v>
      </c>
      <c r="E66" s="296"/>
      <c r="F66" s="296"/>
      <c r="G66" s="296"/>
      <c r="H66" s="296"/>
      <c r="I66" s="296"/>
      <c r="J66" s="296"/>
      <c r="K66" s="294"/>
    </row>
    <row r="67" ht="15" customHeight="1">
      <c r="B67" s="292"/>
      <c r="C67" s="298"/>
      <c r="D67" s="296" t="s">
        <v>996</v>
      </c>
      <c r="E67" s="296"/>
      <c r="F67" s="296"/>
      <c r="G67" s="296"/>
      <c r="H67" s="296"/>
      <c r="I67" s="296"/>
      <c r="J67" s="296"/>
      <c r="K67" s="294"/>
    </row>
    <row r="68" ht="15" customHeight="1">
      <c r="B68" s="292"/>
      <c r="C68" s="298"/>
      <c r="D68" s="296" t="s">
        <v>997</v>
      </c>
      <c r="E68" s="296"/>
      <c r="F68" s="296"/>
      <c r="G68" s="296"/>
      <c r="H68" s="296"/>
      <c r="I68" s="296"/>
      <c r="J68" s="296"/>
      <c r="K68" s="294"/>
    </row>
    <row r="69" ht="12.75" customHeight="1">
      <c r="B69" s="303"/>
      <c r="C69" s="304"/>
      <c r="D69" s="304"/>
      <c r="E69" s="304"/>
      <c r="F69" s="304"/>
      <c r="G69" s="304"/>
      <c r="H69" s="304"/>
      <c r="I69" s="304"/>
      <c r="J69" s="304"/>
      <c r="K69" s="305"/>
    </row>
    <row r="70" ht="18.75" customHeight="1">
      <c r="B70" s="306"/>
      <c r="C70" s="306"/>
      <c r="D70" s="306"/>
      <c r="E70" s="306"/>
      <c r="F70" s="306"/>
      <c r="G70" s="306"/>
      <c r="H70" s="306"/>
      <c r="I70" s="306"/>
      <c r="J70" s="306"/>
      <c r="K70" s="307"/>
    </row>
    <row r="71" ht="18.75" customHeight="1">
      <c r="B71" s="307"/>
      <c r="C71" s="307"/>
      <c r="D71" s="307"/>
      <c r="E71" s="307"/>
      <c r="F71" s="307"/>
      <c r="G71" s="307"/>
      <c r="H71" s="307"/>
      <c r="I71" s="307"/>
      <c r="J71" s="307"/>
      <c r="K71" s="307"/>
    </row>
    <row r="72" ht="7.5" customHeight="1">
      <c r="B72" s="308"/>
      <c r="C72" s="309"/>
      <c r="D72" s="309"/>
      <c r="E72" s="309"/>
      <c r="F72" s="309"/>
      <c r="G72" s="309"/>
      <c r="H72" s="309"/>
      <c r="I72" s="309"/>
      <c r="J72" s="309"/>
      <c r="K72" s="310"/>
    </row>
    <row r="73" ht="45" customHeight="1">
      <c r="B73" s="311"/>
      <c r="C73" s="312" t="s">
        <v>97</v>
      </c>
      <c r="D73" s="312"/>
      <c r="E73" s="312"/>
      <c r="F73" s="312"/>
      <c r="G73" s="312"/>
      <c r="H73" s="312"/>
      <c r="I73" s="312"/>
      <c r="J73" s="312"/>
      <c r="K73" s="313"/>
    </row>
    <row r="74" ht="17.25" customHeight="1">
      <c r="B74" s="311"/>
      <c r="C74" s="314" t="s">
        <v>998</v>
      </c>
      <c r="D74" s="314"/>
      <c r="E74" s="314"/>
      <c r="F74" s="314" t="s">
        <v>999</v>
      </c>
      <c r="G74" s="315"/>
      <c r="H74" s="314" t="s">
        <v>123</v>
      </c>
      <c r="I74" s="314" t="s">
        <v>61</v>
      </c>
      <c r="J74" s="314" t="s">
        <v>1000</v>
      </c>
      <c r="K74" s="313"/>
    </row>
    <row r="75" ht="17.25" customHeight="1">
      <c r="B75" s="311"/>
      <c r="C75" s="316" t="s">
        <v>1001</v>
      </c>
      <c r="D75" s="316"/>
      <c r="E75" s="316"/>
      <c r="F75" s="317" t="s">
        <v>1002</v>
      </c>
      <c r="G75" s="318"/>
      <c r="H75" s="316"/>
      <c r="I75" s="316"/>
      <c r="J75" s="316" t="s">
        <v>1003</v>
      </c>
      <c r="K75" s="313"/>
    </row>
    <row r="76" ht="5.25" customHeight="1">
      <c r="B76" s="311"/>
      <c r="C76" s="319"/>
      <c r="D76" s="319"/>
      <c r="E76" s="319"/>
      <c r="F76" s="319"/>
      <c r="G76" s="320"/>
      <c r="H76" s="319"/>
      <c r="I76" s="319"/>
      <c r="J76" s="319"/>
      <c r="K76" s="313"/>
    </row>
    <row r="77" ht="15" customHeight="1">
      <c r="B77" s="311"/>
      <c r="C77" s="300" t="s">
        <v>57</v>
      </c>
      <c r="D77" s="319"/>
      <c r="E77" s="319"/>
      <c r="F77" s="321" t="s">
        <v>1004</v>
      </c>
      <c r="G77" s="320"/>
      <c r="H77" s="300" t="s">
        <v>1005</v>
      </c>
      <c r="I77" s="300" t="s">
        <v>1006</v>
      </c>
      <c r="J77" s="300">
        <v>20</v>
      </c>
      <c r="K77" s="313"/>
    </row>
    <row r="78" ht="15" customHeight="1">
      <c r="B78" s="311"/>
      <c r="C78" s="300" t="s">
        <v>1007</v>
      </c>
      <c r="D78" s="300"/>
      <c r="E78" s="300"/>
      <c r="F78" s="321" t="s">
        <v>1004</v>
      </c>
      <c r="G78" s="320"/>
      <c r="H78" s="300" t="s">
        <v>1008</v>
      </c>
      <c r="I78" s="300" t="s">
        <v>1006</v>
      </c>
      <c r="J78" s="300">
        <v>120</v>
      </c>
      <c r="K78" s="313"/>
    </row>
    <row r="79" ht="15" customHeight="1">
      <c r="B79" s="322"/>
      <c r="C79" s="300" t="s">
        <v>1009</v>
      </c>
      <c r="D79" s="300"/>
      <c r="E79" s="300"/>
      <c r="F79" s="321" t="s">
        <v>1010</v>
      </c>
      <c r="G79" s="320"/>
      <c r="H79" s="300" t="s">
        <v>1011</v>
      </c>
      <c r="I79" s="300" t="s">
        <v>1006</v>
      </c>
      <c r="J79" s="300">
        <v>50</v>
      </c>
      <c r="K79" s="313"/>
    </row>
    <row r="80" ht="15" customHeight="1">
      <c r="B80" s="322"/>
      <c r="C80" s="300" t="s">
        <v>1012</v>
      </c>
      <c r="D80" s="300"/>
      <c r="E80" s="300"/>
      <c r="F80" s="321" t="s">
        <v>1004</v>
      </c>
      <c r="G80" s="320"/>
      <c r="H80" s="300" t="s">
        <v>1013</v>
      </c>
      <c r="I80" s="300" t="s">
        <v>1014</v>
      </c>
      <c r="J80" s="300"/>
      <c r="K80" s="313"/>
    </row>
    <row r="81" ht="15" customHeight="1">
      <c r="B81" s="322"/>
      <c r="C81" s="323" t="s">
        <v>1015</v>
      </c>
      <c r="D81" s="323"/>
      <c r="E81" s="323"/>
      <c r="F81" s="324" t="s">
        <v>1010</v>
      </c>
      <c r="G81" s="323"/>
      <c r="H81" s="323" t="s">
        <v>1016</v>
      </c>
      <c r="I81" s="323" t="s">
        <v>1006</v>
      </c>
      <c r="J81" s="323">
        <v>15</v>
      </c>
      <c r="K81" s="313"/>
    </row>
    <row r="82" ht="15" customHeight="1">
      <c r="B82" s="322"/>
      <c r="C82" s="323" t="s">
        <v>1017</v>
      </c>
      <c r="D82" s="323"/>
      <c r="E82" s="323"/>
      <c r="F82" s="324" t="s">
        <v>1010</v>
      </c>
      <c r="G82" s="323"/>
      <c r="H82" s="323" t="s">
        <v>1018</v>
      </c>
      <c r="I82" s="323" t="s">
        <v>1006</v>
      </c>
      <c r="J82" s="323">
        <v>15</v>
      </c>
      <c r="K82" s="313"/>
    </row>
    <row r="83" ht="15" customHeight="1">
      <c r="B83" s="322"/>
      <c r="C83" s="323" t="s">
        <v>1019</v>
      </c>
      <c r="D83" s="323"/>
      <c r="E83" s="323"/>
      <c r="F83" s="324" t="s">
        <v>1010</v>
      </c>
      <c r="G83" s="323"/>
      <c r="H83" s="323" t="s">
        <v>1020</v>
      </c>
      <c r="I83" s="323" t="s">
        <v>1006</v>
      </c>
      <c r="J83" s="323">
        <v>20</v>
      </c>
      <c r="K83" s="313"/>
    </row>
    <row r="84" ht="15" customHeight="1">
      <c r="B84" s="322"/>
      <c r="C84" s="323" t="s">
        <v>1021</v>
      </c>
      <c r="D84" s="323"/>
      <c r="E84" s="323"/>
      <c r="F84" s="324" t="s">
        <v>1010</v>
      </c>
      <c r="G84" s="323"/>
      <c r="H84" s="323" t="s">
        <v>1022</v>
      </c>
      <c r="I84" s="323" t="s">
        <v>1006</v>
      </c>
      <c r="J84" s="323">
        <v>20</v>
      </c>
      <c r="K84" s="313"/>
    </row>
    <row r="85" ht="15" customHeight="1">
      <c r="B85" s="322"/>
      <c r="C85" s="300" t="s">
        <v>1023</v>
      </c>
      <c r="D85" s="300"/>
      <c r="E85" s="300"/>
      <c r="F85" s="321" t="s">
        <v>1010</v>
      </c>
      <c r="G85" s="320"/>
      <c r="H85" s="300" t="s">
        <v>1024</v>
      </c>
      <c r="I85" s="300" t="s">
        <v>1006</v>
      </c>
      <c r="J85" s="300">
        <v>50</v>
      </c>
      <c r="K85" s="313"/>
    </row>
    <row r="86" ht="15" customHeight="1">
      <c r="B86" s="322"/>
      <c r="C86" s="300" t="s">
        <v>1025</v>
      </c>
      <c r="D86" s="300"/>
      <c r="E86" s="300"/>
      <c r="F86" s="321" t="s">
        <v>1010</v>
      </c>
      <c r="G86" s="320"/>
      <c r="H86" s="300" t="s">
        <v>1026</v>
      </c>
      <c r="I86" s="300" t="s">
        <v>1006</v>
      </c>
      <c r="J86" s="300">
        <v>20</v>
      </c>
      <c r="K86" s="313"/>
    </row>
    <row r="87" ht="15" customHeight="1">
      <c r="B87" s="322"/>
      <c r="C87" s="300" t="s">
        <v>1027</v>
      </c>
      <c r="D87" s="300"/>
      <c r="E87" s="300"/>
      <c r="F87" s="321" t="s">
        <v>1010</v>
      </c>
      <c r="G87" s="320"/>
      <c r="H87" s="300" t="s">
        <v>1028</v>
      </c>
      <c r="I87" s="300" t="s">
        <v>1006</v>
      </c>
      <c r="J87" s="300">
        <v>20</v>
      </c>
      <c r="K87" s="313"/>
    </row>
    <row r="88" ht="15" customHeight="1">
      <c r="B88" s="322"/>
      <c r="C88" s="300" t="s">
        <v>1029</v>
      </c>
      <c r="D88" s="300"/>
      <c r="E88" s="300"/>
      <c r="F88" s="321" t="s">
        <v>1010</v>
      </c>
      <c r="G88" s="320"/>
      <c r="H88" s="300" t="s">
        <v>1030</v>
      </c>
      <c r="I88" s="300" t="s">
        <v>1006</v>
      </c>
      <c r="J88" s="300">
        <v>50</v>
      </c>
      <c r="K88" s="313"/>
    </row>
    <row r="89" ht="15" customHeight="1">
      <c r="B89" s="322"/>
      <c r="C89" s="300" t="s">
        <v>1031</v>
      </c>
      <c r="D89" s="300"/>
      <c r="E89" s="300"/>
      <c r="F89" s="321" t="s">
        <v>1010</v>
      </c>
      <c r="G89" s="320"/>
      <c r="H89" s="300" t="s">
        <v>1031</v>
      </c>
      <c r="I89" s="300" t="s">
        <v>1006</v>
      </c>
      <c r="J89" s="300">
        <v>50</v>
      </c>
      <c r="K89" s="313"/>
    </row>
    <row r="90" ht="15" customHeight="1">
      <c r="B90" s="322"/>
      <c r="C90" s="300" t="s">
        <v>128</v>
      </c>
      <c r="D90" s="300"/>
      <c r="E90" s="300"/>
      <c r="F90" s="321" t="s">
        <v>1010</v>
      </c>
      <c r="G90" s="320"/>
      <c r="H90" s="300" t="s">
        <v>1032</v>
      </c>
      <c r="I90" s="300" t="s">
        <v>1006</v>
      </c>
      <c r="J90" s="300">
        <v>255</v>
      </c>
      <c r="K90" s="313"/>
    </row>
    <row r="91" ht="15" customHeight="1">
      <c r="B91" s="322"/>
      <c r="C91" s="300" t="s">
        <v>1033</v>
      </c>
      <c r="D91" s="300"/>
      <c r="E91" s="300"/>
      <c r="F91" s="321" t="s">
        <v>1004</v>
      </c>
      <c r="G91" s="320"/>
      <c r="H91" s="300" t="s">
        <v>1034</v>
      </c>
      <c r="I91" s="300" t="s">
        <v>1035</v>
      </c>
      <c r="J91" s="300"/>
      <c r="K91" s="313"/>
    </row>
    <row r="92" ht="15" customHeight="1">
      <c r="B92" s="322"/>
      <c r="C92" s="300" t="s">
        <v>1036</v>
      </c>
      <c r="D92" s="300"/>
      <c r="E92" s="300"/>
      <c r="F92" s="321" t="s">
        <v>1004</v>
      </c>
      <c r="G92" s="320"/>
      <c r="H92" s="300" t="s">
        <v>1037</v>
      </c>
      <c r="I92" s="300" t="s">
        <v>1038</v>
      </c>
      <c r="J92" s="300"/>
      <c r="K92" s="313"/>
    </row>
    <row r="93" ht="15" customHeight="1">
      <c r="B93" s="322"/>
      <c r="C93" s="300" t="s">
        <v>1039</v>
      </c>
      <c r="D93" s="300"/>
      <c r="E93" s="300"/>
      <c r="F93" s="321" t="s">
        <v>1004</v>
      </c>
      <c r="G93" s="320"/>
      <c r="H93" s="300" t="s">
        <v>1039</v>
      </c>
      <c r="I93" s="300" t="s">
        <v>1038</v>
      </c>
      <c r="J93" s="300"/>
      <c r="K93" s="313"/>
    </row>
    <row r="94" ht="15" customHeight="1">
      <c r="B94" s="322"/>
      <c r="C94" s="300" t="s">
        <v>42</v>
      </c>
      <c r="D94" s="300"/>
      <c r="E94" s="300"/>
      <c r="F94" s="321" t="s">
        <v>1004</v>
      </c>
      <c r="G94" s="320"/>
      <c r="H94" s="300" t="s">
        <v>1040</v>
      </c>
      <c r="I94" s="300" t="s">
        <v>1038</v>
      </c>
      <c r="J94" s="300"/>
      <c r="K94" s="313"/>
    </row>
    <row r="95" ht="15" customHeight="1">
      <c r="B95" s="322"/>
      <c r="C95" s="300" t="s">
        <v>52</v>
      </c>
      <c r="D95" s="300"/>
      <c r="E95" s="300"/>
      <c r="F95" s="321" t="s">
        <v>1004</v>
      </c>
      <c r="G95" s="320"/>
      <c r="H95" s="300" t="s">
        <v>1041</v>
      </c>
      <c r="I95" s="300" t="s">
        <v>1038</v>
      </c>
      <c r="J95" s="300"/>
      <c r="K95" s="313"/>
    </row>
    <row r="96" ht="15" customHeight="1">
      <c r="B96" s="325"/>
      <c r="C96" s="326"/>
      <c r="D96" s="326"/>
      <c r="E96" s="326"/>
      <c r="F96" s="326"/>
      <c r="G96" s="326"/>
      <c r="H96" s="326"/>
      <c r="I96" s="326"/>
      <c r="J96" s="326"/>
      <c r="K96" s="327"/>
    </row>
    <row r="97" ht="18.75" customHeight="1">
      <c r="B97" s="328"/>
      <c r="C97" s="329"/>
      <c r="D97" s="329"/>
      <c r="E97" s="329"/>
      <c r="F97" s="329"/>
      <c r="G97" s="329"/>
      <c r="H97" s="329"/>
      <c r="I97" s="329"/>
      <c r="J97" s="329"/>
      <c r="K97" s="328"/>
    </row>
    <row r="98" ht="18.75" customHeight="1">
      <c r="B98" s="307"/>
      <c r="C98" s="307"/>
      <c r="D98" s="307"/>
      <c r="E98" s="307"/>
      <c r="F98" s="307"/>
      <c r="G98" s="307"/>
      <c r="H98" s="307"/>
      <c r="I98" s="307"/>
      <c r="J98" s="307"/>
      <c r="K98" s="307"/>
    </row>
    <row r="99" ht="7.5" customHeight="1">
      <c r="B99" s="308"/>
      <c r="C99" s="309"/>
      <c r="D99" s="309"/>
      <c r="E99" s="309"/>
      <c r="F99" s="309"/>
      <c r="G99" s="309"/>
      <c r="H99" s="309"/>
      <c r="I99" s="309"/>
      <c r="J99" s="309"/>
      <c r="K99" s="310"/>
    </row>
    <row r="100" ht="45" customHeight="1">
      <c r="B100" s="311"/>
      <c r="C100" s="312" t="s">
        <v>1042</v>
      </c>
      <c r="D100" s="312"/>
      <c r="E100" s="312"/>
      <c r="F100" s="312"/>
      <c r="G100" s="312"/>
      <c r="H100" s="312"/>
      <c r="I100" s="312"/>
      <c r="J100" s="312"/>
      <c r="K100" s="313"/>
    </row>
    <row r="101" ht="17.25" customHeight="1">
      <c r="B101" s="311"/>
      <c r="C101" s="314" t="s">
        <v>998</v>
      </c>
      <c r="D101" s="314"/>
      <c r="E101" s="314"/>
      <c r="F101" s="314" t="s">
        <v>999</v>
      </c>
      <c r="G101" s="315"/>
      <c r="H101" s="314" t="s">
        <v>123</v>
      </c>
      <c r="I101" s="314" t="s">
        <v>61</v>
      </c>
      <c r="J101" s="314" t="s">
        <v>1000</v>
      </c>
      <c r="K101" s="313"/>
    </row>
    <row r="102" ht="17.25" customHeight="1">
      <c r="B102" s="311"/>
      <c r="C102" s="316" t="s">
        <v>1001</v>
      </c>
      <c r="D102" s="316"/>
      <c r="E102" s="316"/>
      <c r="F102" s="317" t="s">
        <v>1002</v>
      </c>
      <c r="G102" s="318"/>
      <c r="H102" s="316"/>
      <c r="I102" s="316"/>
      <c r="J102" s="316" t="s">
        <v>1003</v>
      </c>
      <c r="K102" s="313"/>
    </row>
    <row r="103" ht="5.25" customHeight="1">
      <c r="B103" s="311"/>
      <c r="C103" s="314"/>
      <c r="D103" s="314"/>
      <c r="E103" s="314"/>
      <c r="F103" s="314"/>
      <c r="G103" s="330"/>
      <c r="H103" s="314"/>
      <c r="I103" s="314"/>
      <c r="J103" s="314"/>
      <c r="K103" s="313"/>
    </row>
    <row r="104" ht="15" customHeight="1">
      <c r="B104" s="311"/>
      <c r="C104" s="300" t="s">
        <v>57</v>
      </c>
      <c r="D104" s="319"/>
      <c r="E104" s="319"/>
      <c r="F104" s="321" t="s">
        <v>1004</v>
      </c>
      <c r="G104" s="330"/>
      <c r="H104" s="300" t="s">
        <v>1043</v>
      </c>
      <c r="I104" s="300" t="s">
        <v>1006</v>
      </c>
      <c r="J104" s="300">
        <v>20</v>
      </c>
      <c r="K104" s="313"/>
    </row>
    <row r="105" ht="15" customHeight="1">
      <c r="B105" s="311"/>
      <c r="C105" s="300" t="s">
        <v>1007</v>
      </c>
      <c r="D105" s="300"/>
      <c r="E105" s="300"/>
      <c r="F105" s="321" t="s">
        <v>1004</v>
      </c>
      <c r="G105" s="300"/>
      <c r="H105" s="300" t="s">
        <v>1043</v>
      </c>
      <c r="I105" s="300" t="s">
        <v>1006</v>
      </c>
      <c r="J105" s="300">
        <v>120</v>
      </c>
      <c r="K105" s="313"/>
    </row>
    <row r="106" ht="15" customHeight="1">
      <c r="B106" s="322"/>
      <c r="C106" s="300" t="s">
        <v>1009</v>
      </c>
      <c r="D106" s="300"/>
      <c r="E106" s="300"/>
      <c r="F106" s="321" t="s">
        <v>1010</v>
      </c>
      <c r="G106" s="300"/>
      <c r="H106" s="300" t="s">
        <v>1043</v>
      </c>
      <c r="I106" s="300" t="s">
        <v>1006</v>
      </c>
      <c r="J106" s="300">
        <v>50</v>
      </c>
      <c r="K106" s="313"/>
    </row>
    <row r="107" ht="15" customHeight="1">
      <c r="B107" s="322"/>
      <c r="C107" s="300" t="s">
        <v>1012</v>
      </c>
      <c r="D107" s="300"/>
      <c r="E107" s="300"/>
      <c r="F107" s="321" t="s">
        <v>1004</v>
      </c>
      <c r="G107" s="300"/>
      <c r="H107" s="300" t="s">
        <v>1043</v>
      </c>
      <c r="I107" s="300" t="s">
        <v>1014</v>
      </c>
      <c r="J107" s="300"/>
      <c r="K107" s="313"/>
    </row>
    <row r="108" ht="15" customHeight="1">
      <c r="B108" s="322"/>
      <c r="C108" s="300" t="s">
        <v>1023</v>
      </c>
      <c r="D108" s="300"/>
      <c r="E108" s="300"/>
      <c r="F108" s="321" t="s">
        <v>1010</v>
      </c>
      <c r="G108" s="300"/>
      <c r="H108" s="300" t="s">
        <v>1043</v>
      </c>
      <c r="I108" s="300" t="s">
        <v>1006</v>
      </c>
      <c r="J108" s="300">
        <v>50</v>
      </c>
      <c r="K108" s="313"/>
    </row>
    <row r="109" ht="15" customHeight="1">
      <c r="B109" s="322"/>
      <c r="C109" s="300" t="s">
        <v>1031</v>
      </c>
      <c r="D109" s="300"/>
      <c r="E109" s="300"/>
      <c r="F109" s="321" t="s">
        <v>1010</v>
      </c>
      <c r="G109" s="300"/>
      <c r="H109" s="300" t="s">
        <v>1043</v>
      </c>
      <c r="I109" s="300" t="s">
        <v>1006</v>
      </c>
      <c r="J109" s="300">
        <v>50</v>
      </c>
      <c r="K109" s="313"/>
    </row>
    <row r="110" ht="15" customHeight="1">
      <c r="B110" s="322"/>
      <c r="C110" s="300" t="s">
        <v>1029</v>
      </c>
      <c r="D110" s="300"/>
      <c r="E110" s="300"/>
      <c r="F110" s="321" t="s">
        <v>1010</v>
      </c>
      <c r="G110" s="300"/>
      <c r="H110" s="300" t="s">
        <v>1043</v>
      </c>
      <c r="I110" s="300" t="s">
        <v>1006</v>
      </c>
      <c r="J110" s="300">
        <v>50</v>
      </c>
      <c r="K110" s="313"/>
    </row>
    <row r="111" ht="15" customHeight="1">
      <c r="B111" s="322"/>
      <c r="C111" s="300" t="s">
        <v>57</v>
      </c>
      <c r="D111" s="300"/>
      <c r="E111" s="300"/>
      <c r="F111" s="321" t="s">
        <v>1004</v>
      </c>
      <c r="G111" s="300"/>
      <c r="H111" s="300" t="s">
        <v>1044</v>
      </c>
      <c r="I111" s="300" t="s">
        <v>1006</v>
      </c>
      <c r="J111" s="300">
        <v>20</v>
      </c>
      <c r="K111" s="313"/>
    </row>
    <row r="112" ht="15" customHeight="1">
      <c r="B112" s="322"/>
      <c r="C112" s="300" t="s">
        <v>1045</v>
      </c>
      <c r="D112" s="300"/>
      <c r="E112" s="300"/>
      <c r="F112" s="321" t="s">
        <v>1004</v>
      </c>
      <c r="G112" s="300"/>
      <c r="H112" s="300" t="s">
        <v>1046</v>
      </c>
      <c r="I112" s="300" t="s">
        <v>1006</v>
      </c>
      <c r="J112" s="300">
        <v>120</v>
      </c>
      <c r="K112" s="313"/>
    </row>
    <row r="113" ht="15" customHeight="1">
      <c r="B113" s="322"/>
      <c r="C113" s="300" t="s">
        <v>42</v>
      </c>
      <c r="D113" s="300"/>
      <c r="E113" s="300"/>
      <c r="F113" s="321" t="s">
        <v>1004</v>
      </c>
      <c r="G113" s="300"/>
      <c r="H113" s="300" t="s">
        <v>1047</v>
      </c>
      <c r="I113" s="300" t="s">
        <v>1038</v>
      </c>
      <c r="J113" s="300"/>
      <c r="K113" s="313"/>
    </row>
    <row r="114" ht="15" customHeight="1">
      <c r="B114" s="322"/>
      <c r="C114" s="300" t="s">
        <v>52</v>
      </c>
      <c r="D114" s="300"/>
      <c r="E114" s="300"/>
      <c r="F114" s="321" t="s">
        <v>1004</v>
      </c>
      <c r="G114" s="300"/>
      <c r="H114" s="300" t="s">
        <v>1048</v>
      </c>
      <c r="I114" s="300" t="s">
        <v>1038</v>
      </c>
      <c r="J114" s="300"/>
      <c r="K114" s="313"/>
    </row>
    <row r="115" ht="15" customHeight="1">
      <c r="B115" s="322"/>
      <c r="C115" s="300" t="s">
        <v>61</v>
      </c>
      <c r="D115" s="300"/>
      <c r="E115" s="300"/>
      <c r="F115" s="321" t="s">
        <v>1004</v>
      </c>
      <c r="G115" s="300"/>
      <c r="H115" s="300" t="s">
        <v>1049</v>
      </c>
      <c r="I115" s="300" t="s">
        <v>1050</v>
      </c>
      <c r="J115" s="300"/>
      <c r="K115" s="313"/>
    </row>
    <row r="116" ht="15" customHeight="1">
      <c r="B116" s="325"/>
      <c r="C116" s="331"/>
      <c r="D116" s="331"/>
      <c r="E116" s="331"/>
      <c r="F116" s="331"/>
      <c r="G116" s="331"/>
      <c r="H116" s="331"/>
      <c r="I116" s="331"/>
      <c r="J116" s="331"/>
      <c r="K116" s="327"/>
    </row>
    <row r="117" ht="18.75" customHeight="1">
      <c r="B117" s="332"/>
      <c r="C117" s="296"/>
      <c r="D117" s="296"/>
      <c r="E117" s="296"/>
      <c r="F117" s="333"/>
      <c r="G117" s="296"/>
      <c r="H117" s="296"/>
      <c r="I117" s="296"/>
      <c r="J117" s="296"/>
      <c r="K117" s="332"/>
    </row>
    <row r="118" ht="18.75" customHeight="1">
      <c r="B118" s="307"/>
      <c r="C118" s="307"/>
      <c r="D118" s="307"/>
      <c r="E118" s="307"/>
      <c r="F118" s="307"/>
      <c r="G118" s="307"/>
      <c r="H118" s="307"/>
      <c r="I118" s="307"/>
      <c r="J118" s="307"/>
      <c r="K118" s="307"/>
    </row>
    <row r="119" ht="7.5" customHeight="1">
      <c r="B119" s="334"/>
      <c r="C119" s="335"/>
      <c r="D119" s="335"/>
      <c r="E119" s="335"/>
      <c r="F119" s="335"/>
      <c r="G119" s="335"/>
      <c r="H119" s="335"/>
      <c r="I119" s="335"/>
      <c r="J119" s="335"/>
      <c r="K119" s="336"/>
    </row>
    <row r="120" ht="45" customHeight="1">
      <c r="B120" s="337"/>
      <c r="C120" s="290" t="s">
        <v>1051</v>
      </c>
      <c r="D120" s="290"/>
      <c r="E120" s="290"/>
      <c r="F120" s="290"/>
      <c r="G120" s="290"/>
      <c r="H120" s="290"/>
      <c r="I120" s="290"/>
      <c r="J120" s="290"/>
      <c r="K120" s="338"/>
    </row>
    <row r="121" ht="17.25" customHeight="1">
      <c r="B121" s="339"/>
      <c r="C121" s="314" t="s">
        <v>998</v>
      </c>
      <c r="D121" s="314"/>
      <c r="E121" s="314"/>
      <c r="F121" s="314" t="s">
        <v>999</v>
      </c>
      <c r="G121" s="315"/>
      <c r="H121" s="314" t="s">
        <v>123</v>
      </c>
      <c r="I121" s="314" t="s">
        <v>61</v>
      </c>
      <c r="J121" s="314" t="s">
        <v>1000</v>
      </c>
      <c r="K121" s="340"/>
    </row>
    <row r="122" ht="17.25" customHeight="1">
      <c r="B122" s="339"/>
      <c r="C122" s="316" t="s">
        <v>1001</v>
      </c>
      <c r="D122" s="316"/>
      <c r="E122" s="316"/>
      <c r="F122" s="317" t="s">
        <v>1002</v>
      </c>
      <c r="G122" s="318"/>
      <c r="H122" s="316"/>
      <c r="I122" s="316"/>
      <c r="J122" s="316" t="s">
        <v>1003</v>
      </c>
      <c r="K122" s="340"/>
    </row>
    <row r="123" ht="5.25" customHeight="1">
      <c r="B123" s="341"/>
      <c r="C123" s="319"/>
      <c r="D123" s="319"/>
      <c r="E123" s="319"/>
      <c r="F123" s="319"/>
      <c r="G123" s="300"/>
      <c r="H123" s="319"/>
      <c r="I123" s="319"/>
      <c r="J123" s="319"/>
      <c r="K123" s="342"/>
    </row>
    <row r="124" ht="15" customHeight="1">
      <c r="B124" s="341"/>
      <c r="C124" s="300" t="s">
        <v>1007</v>
      </c>
      <c r="D124" s="319"/>
      <c r="E124" s="319"/>
      <c r="F124" s="321" t="s">
        <v>1004</v>
      </c>
      <c r="G124" s="300"/>
      <c r="H124" s="300" t="s">
        <v>1043</v>
      </c>
      <c r="I124" s="300" t="s">
        <v>1006</v>
      </c>
      <c r="J124" s="300">
        <v>120</v>
      </c>
      <c r="K124" s="343"/>
    </row>
    <row r="125" ht="15" customHeight="1">
      <c r="B125" s="341"/>
      <c r="C125" s="300" t="s">
        <v>1052</v>
      </c>
      <c r="D125" s="300"/>
      <c r="E125" s="300"/>
      <c r="F125" s="321" t="s">
        <v>1004</v>
      </c>
      <c r="G125" s="300"/>
      <c r="H125" s="300" t="s">
        <v>1053</v>
      </c>
      <c r="I125" s="300" t="s">
        <v>1006</v>
      </c>
      <c r="J125" s="300" t="s">
        <v>1054</v>
      </c>
      <c r="K125" s="343"/>
    </row>
    <row r="126" ht="15" customHeight="1">
      <c r="B126" s="341"/>
      <c r="C126" s="300" t="s">
        <v>953</v>
      </c>
      <c r="D126" s="300"/>
      <c r="E126" s="300"/>
      <c r="F126" s="321" t="s">
        <v>1004</v>
      </c>
      <c r="G126" s="300"/>
      <c r="H126" s="300" t="s">
        <v>1055</v>
      </c>
      <c r="I126" s="300" t="s">
        <v>1006</v>
      </c>
      <c r="J126" s="300" t="s">
        <v>1054</v>
      </c>
      <c r="K126" s="343"/>
    </row>
    <row r="127" ht="15" customHeight="1">
      <c r="B127" s="341"/>
      <c r="C127" s="300" t="s">
        <v>1015</v>
      </c>
      <c r="D127" s="300"/>
      <c r="E127" s="300"/>
      <c r="F127" s="321" t="s">
        <v>1010</v>
      </c>
      <c r="G127" s="300"/>
      <c r="H127" s="300" t="s">
        <v>1016</v>
      </c>
      <c r="I127" s="300" t="s">
        <v>1006</v>
      </c>
      <c r="J127" s="300">
        <v>15</v>
      </c>
      <c r="K127" s="343"/>
    </row>
    <row r="128" ht="15" customHeight="1">
      <c r="B128" s="341"/>
      <c r="C128" s="323" t="s">
        <v>1017</v>
      </c>
      <c r="D128" s="323"/>
      <c r="E128" s="323"/>
      <c r="F128" s="324" t="s">
        <v>1010</v>
      </c>
      <c r="G128" s="323"/>
      <c r="H128" s="323" t="s">
        <v>1018</v>
      </c>
      <c r="I128" s="323" t="s">
        <v>1006</v>
      </c>
      <c r="J128" s="323">
        <v>15</v>
      </c>
      <c r="K128" s="343"/>
    </row>
    <row r="129" ht="15" customHeight="1">
      <c r="B129" s="341"/>
      <c r="C129" s="323" t="s">
        <v>1019</v>
      </c>
      <c r="D129" s="323"/>
      <c r="E129" s="323"/>
      <c r="F129" s="324" t="s">
        <v>1010</v>
      </c>
      <c r="G129" s="323"/>
      <c r="H129" s="323" t="s">
        <v>1020</v>
      </c>
      <c r="I129" s="323" t="s">
        <v>1006</v>
      </c>
      <c r="J129" s="323">
        <v>20</v>
      </c>
      <c r="K129" s="343"/>
    </row>
    <row r="130" ht="15" customHeight="1">
      <c r="B130" s="341"/>
      <c r="C130" s="323" t="s">
        <v>1021</v>
      </c>
      <c r="D130" s="323"/>
      <c r="E130" s="323"/>
      <c r="F130" s="324" t="s">
        <v>1010</v>
      </c>
      <c r="G130" s="323"/>
      <c r="H130" s="323" t="s">
        <v>1022</v>
      </c>
      <c r="I130" s="323" t="s">
        <v>1006</v>
      </c>
      <c r="J130" s="323">
        <v>20</v>
      </c>
      <c r="K130" s="343"/>
    </row>
    <row r="131" ht="15" customHeight="1">
      <c r="B131" s="341"/>
      <c r="C131" s="300" t="s">
        <v>1009</v>
      </c>
      <c r="D131" s="300"/>
      <c r="E131" s="300"/>
      <c r="F131" s="321" t="s">
        <v>1010</v>
      </c>
      <c r="G131" s="300"/>
      <c r="H131" s="300" t="s">
        <v>1043</v>
      </c>
      <c r="I131" s="300" t="s">
        <v>1006</v>
      </c>
      <c r="J131" s="300">
        <v>50</v>
      </c>
      <c r="K131" s="343"/>
    </row>
    <row r="132" ht="15" customHeight="1">
      <c r="B132" s="341"/>
      <c r="C132" s="300" t="s">
        <v>1023</v>
      </c>
      <c r="D132" s="300"/>
      <c r="E132" s="300"/>
      <c r="F132" s="321" t="s">
        <v>1010</v>
      </c>
      <c r="G132" s="300"/>
      <c r="H132" s="300" t="s">
        <v>1043</v>
      </c>
      <c r="I132" s="300" t="s">
        <v>1006</v>
      </c>
      <c r="J132" s="300">
        <v>50</v>
      </c>
      <c r="K132" s="343"/>
    </row>
    <row r="133" ht="15" customHeight="1">
      <c r="B133" s="341"/>
      <c r="C133" s="300" t="s">
        <v>1029</v>
      </c>
      <c r="D133" s="300"/>
      <c r="E133" s="300"/>
      <c r="F133" s="321" t="s">
        <v>1010</v>
      </c>
      <c r="G133" s="300"/>
      <c r="H133" s="300" t="s">
        <v>1043</v>
      </c>
      <c r="I133" s="300" t="s">
        <v>1006</v>
      </c>
      <c r="J133" s="300">
        <v>50</v>
      </c>
      <c r="K133" s="343"/>
    </row>
    <row r="134" ht="15" customHeight="1">
      <c r="B134" s="341"/>
      <c r="C134" s="300" t="s">
        <v>1031</v>
      </c>
      <c r="D134" s="300"/>
      <c r="E134" s="300"/>
      <c r="F134" s="321" t="s">
        <v>1010</v>
      </c>
      <c r="G134" s="300"/>
      <c r="H134" s="300" t="s">
        <v>1043</v>
      </c>
      <c r="I134" s="300" t="s">
        <v>1006</v>
      </c>
      <c r="J134" s="300">
        <v>50</v>
      </c>
      <c r="K134" s="343"/>
    </row>
    <row r="135" ht="15" customHeight="1">
      <c r="B135" s="341"/>
      <c r="C135" s="300" t="s">
        <v>128</v>
      </c>
      <c r="D135" s="300"/>
      <c r="E135" s="300"/>
      <c r="F135" s="321" t="s">
        <v>1010</v>
      </c>
      <c r="G135" s="300"/>
      <c r="H135" s="300" t="s">
        <v>1056</v>
      </c>
      <c r="I135" s="300" t="s">
        <v>1006</v>
      </c>
      <c r="J135" s="300">
        <v>255</v>
      </c>
      <c r="K135" s="343"/>
    </row>
    <row r="136" ht="15" customHeight="1">
      <c r="B136" s="341"/>
      <c r="C136" s="300" t="s">
        <v>1033</v>
      </c>
      <c r="D136" s="300"/>
      <c r="E136" s="300"/>
      <c r="F136" s="321" t="s">
        <v>1004</v>
      </c>
      <c r="G136" s="300"/>
      <c r="H136" s="300" t="s">
        <v>1057</v>
      </c>
      <c r="I136" s="300" t="s">
        <v>1035</v>
      </c>
      <c r="J136" s="300"/>
      <c r="K136" s="343"/>
    </row>
    <row r="137" ht="15" customHeight="1">
      <c r="B137" s="341"/>
      <c r="C137" s="300" t="s">
        <v>1036</v>
      </c>
      <c r="D137" s="300"/>
      <c r="E137" s="300"/>
      <c r="F137" s="321" t="s">
        <v>1004</v>
      </c>
      <c r="G137" s="300"/>
      <c r="H137" s="300" t="s">
        <v>1058</v>
      </c>
      <c r="I137" s="300" t="s">
        <v>1038</v>
      </c>
      <c r="J137" s="300"/>
      <c r="K137" s="343"/>
    </row>
    <row r="138" ht="15" customHeight="1">
      <c r="B138" s="341"/>
      <c r="C138" s="300" t="s">
        <v>1039</v>
      </c>
      <c r="D138" s="300"/>
      <c r="E138" s="300"/>
      <c r="F138" s="321" t="s">
        <v>1004</v>
      </c>
      <c r="G138" s="300"/>
      <c r="H138" s="300" t="s">
        <v>1039</v>
      </c>
      <c r="I138" s="300" t="s">
        <v>1038</v>
      </c>
      <c r="J138" s="300"/>
      <c r="K138" s="343"/>
    </row>
    <row r="139" ht="15" customHeight="1">
      <c r="B139" s="341"/>
      <c r="C139" s="300" t="s">
        <v>42</v>
      </c>
      <c r="D139" s="300"/>
      <c r="E139" s="300"/>
      <c r="F139" s="321" t="s">
        <v>1004</v>
      </c>
      <c r="G139" s="300"/>
      <c r="H139" s="300" t="s">
        <v>1059</v>
      </c>
      <c r="I139" s="300" t="s">
        <v>1038</v>
      </c>
      <c r="J139" s="300"/>
      <c r="K139" s="343"/>
    </row>
    <row r="140" ht="15" customHeight="1">
      <c r="B140" s="341"/>
      <c r="C140" s="300" t="s">
        <v>1060</v>
      </c>
      <c r="D140" s="300"/>
      <c r="E140" s="300"/>
      <c r="F140" s="321" t="s">
        <v>1004</v>
      </c>
      <c r="G140" s="300"/>
      <c r="H140" s="300" t="s">
        <v>1061</v>
      </c>
      <c r="I140" s="300" t="s">
        <v>1038</v>
      </c>
      <c r="J140" s="300"/>
      <c r="K140" s="343"/>
    </row>
    <row r="141" ht="15" customHeight="1">
      <c r="B141" s="344"/>
      <c r="C141" s="345"/>
      <c r="D141" s="345"/>
      <c r="E141" s="345"/>
      <c r="F141" s="345"/>
      <c r="G141" s="345"/>
      <c r="H141" s="345"/>
      <c r="I141" s="345"/>
      <c r="J141" s="345"/>
      <c r="K141" s="346"/>
    </row>
    <row r="142" ht="18.75" customHeight="1">
      <c r="B142" s="296"/>
      <c r="C142" s="296"/>
      <c r="D142" s="296"/>
      <c r="E142" s="296"/>
      <c r="F142" s="333"/>
      <c r="G142" s="296"/>
      <c r="H142" s="296"/>
      <c r="I142" s="296"/>
      <c r="J142" s="296"/>
      <c r="K142" s="296"/>
    </row>
    <row r="143" ht="18.75" customHeight="1">
      <c r="B143" s="307"/>
      <c r="C143" s="307"/>
      <c r="D143" s="307"/>
      <c r="E143" s="307"/>
      <c r="F143" s="307"/>
      <c r="G143" s="307"/>
      <c r="H143" s="307"/>
      <c r="I143" s="307"/>
      <c r="J143" s="307"/>
      <c r="K143" s="307"/>
    </row>
    <row r="144" ht="7.5" customHeight="1">
      <c r="B144" s="308"/>
      <c r="C144" s="309"/>
      <c r="D144" s="309"/>
      <c r="E144" s="309"/>
      <c r="F144" s="309"/>
      <c r="G144" s="309"/>
      <c r="H144" s="309"/>
      <c r="I144" s="309"/>
      <c r="J144" s="309"/>
      <c r="K144" s="310"/>
    </row>
    <row r="145" ht="45" customHeight="1">
      <c r="B145" s="311"/>
      <c r="C145" s="312" t="s">
        <v>1062</v>
      </c>
      <c r="D145" s="312"/>
      <c r="E145" s="312"/>
      <c r="F145" s="312"/>
      <c r="G145" s="312"/>
      <c r="H145" s="312"/>
      <c r="I145" s="312"/>
      <c r="J145" s="312"/>
      <c r="K145" s="313"/>
    </row>
    <row r="146" ht="17.25" customHeight="1">
      <c r="B146" s="311"/>
      <c r="C146" s="314" t="s">
        <v>998</v>
      </c>
      <c r="D146" s="314"/>
      <c r="E146" s="314"/>
      <c r="F146" s="314" t="s">
        <v>999</v>
      </c>
      <c r="G146" s="315"/>
      <c r="H146" s="314" t="s">
        <v>123</v>
      </c>
      <c r="I146" s="314" t="s">
        <v>61</v>
      </c>
      <c r="J146" s="314" t="s">
        <v>1000</v>
      </c>
      <c r="K146" s="313"/>
    </row>
    <row r="147" ht="17.25" customHeight="1">
      <c r="B147" s="311"/>
      <c r="C147" s="316" t="s">
        <v>1001</v>
      </c>
      <c r="D147" s="316"/>
      <c r="E147" s="316"/>
      <c r="F147" s="317" t="s">
        <v>1002</v>
      </c>
      <c r="G147" s="318"/>
      <c r="H147" s="316"/>
      <c r="I147" s="316"/>
      <c r="J147" s="316" t="s">
        <v>1003</v>
      </c>
      <c r="K147" s="313"/>
    </row>
    <row r="148" ht="5.25" customHeight="1">
      <c r="B148" s="322"/>
      <c r="C148" s="319"/>
      <c r="D148" s="319"/>
      <c r="E148" s="319"/>
      <c r="F148" s="319"/>
      <c r="G148" s="320"/>
      <c r="H148" s="319"/>
      <c r="I148" s="319"/>
      <c r="J148" s="319"/>
      <c r="K148" s="343"/>
    </row>
    <row r="149" ht="15" customHeight="1">
      <c r="B149" s="322"/>
      <c r="C149" s="347" t="s">
        <v>1007</v>
      </c>
      <c r="D149" s="300"/>
      <c r="E149" s="300"/>
      <c r="F149" s="348" t="s">
        <v>1004</v>
      </c>
      <c r="G149" s="300"/>
      <c r="H149" s="347" t="s">
        <v>1043</v>
      </c>
      <c r="I149" s="347" t="s">
        <v>1006</v>
      </c>
      <c r="J149" s="347">
        <v>120</v>
      </c>
      <c r="K149" s="343"/>
    </row>
    <row r="150" ht="15" customHeight="1">
      <c r="B150" s="322"/>
      <c r="C150" s="347" t="s">
        <v>1052</v>
      </c>
      <c r="D150" s="300"/>
      <c r="E150" s="300"/>
      <c r="F150" s="348" t="s">
        <v>1004</v>
      </c>
      <c r="G150" s="300"/>
      <c r="H150" s="347" t="s">
        <v>1063</v>
      </c>
      <c r="I150" s="347" t="s">
        <v>1006</v>
      </c>
      <c r="J150" s="347" t="s">
        <v>1054</v>
      </c>
      <c r="K150" s="343"/>
    </row>
    <row r="151" ht="15" customHeight="1">
      <c r="B151" s="322"/>
      <c r="C151" s="347" t="s">
        <v>953</v>
      </c>
      <c r="D151" s="300"/>
      <c r="E151" s="300"/>
      <c r="F151" s="348" t="s">
        <v>1004</v>
      </c>
      <c r="G151" s="300"/>
      <c r="H151" s="347" t="s">
        <v>1064</v>
      </c>
      <c r="I151" s="347" t="s">
        <v>1006</v>
      </c>
      <c r="J151" s="347" t="s">
        <v>1054</v>
      </c>
      <c r="K151" s="343"/>
    </row>
    <row r="152" ht="15" customHeight="1">
      <c r="B152" s="322"/>
      <c r="C152" s="347" t="s">
        <v>1009</v>
      </c>
      <c r="D152" s="300"/>
      <c r="E152" s="300"/>
      <c r="F152" s="348" t="s">
        <v>1010</v>
      </c>
      <c r="G152" s="300"/>
      <c r="H152" s="347" t="s">
        <v>1043</v>
      </c>
      <c r="I152" s="347" t="s">
        <v>1006</v>
      </c>
      <c r="J152" s="347">
        <v>50</v>
      </c>
      <c r="K152" s="343"/>
    </row>
    <row r="153" ht="15" customHeight="1">
      <c r="B153" s="322"/>
      <c r="C153" s="347" t="s">
        <v>1012</v>
      </c>
      <c r="D153" s="300"/>
      <c r="E153" s="300"/>
      <c r="F153" s="348" t="s">
        <v>1004</v>
      </c>
      <c r="G153" s="300"/>
      <c r="H153" s="347" t="s">
        <v>1043</v>
      </c>
      <c r="I153" s="347" t="s">
        <v>1014</v>
      </c>
      <c r="J153" s="347"/>
      <c r="K153" s="343"/>
    </row>
    <row r="154" ht="15" customHeight="1">
      <c r="B154" s="322"/>
      <c r="C154" s="347" t="s">
        <v>1023</v>
      </c>
      <c r="D154" s="300"/>
      <c r="E154" s="300"/>
      <c r="F154" s="348" t="s">
        <v>1010</v>
      </c>
      <c r="G154" s="300"/>
      <c r="H154" s="347" t="s">
        <v>1043</v>
      </c>
      <c r="I154" s="347" t="s">
        <v>1006</v>
      </c>
      <c r="J154" s="347">
        <v>50</v>
      </c>
      <c r="K154" s="343"/>
    </row>
    <row r="155" ht="15" customHeight="1">
      <c r="B155" s="322"/>
      <c r="C155" s="347" t="s">
        <v>1031</v>
      </c>
      <c r="D155" s="300"/>
      <c r="E155" s="300"/>
      <c r="F155" s="348" t="s">
        <v>1010</v>
      </c>
      <c r="G155" s="300"/>
      <c r="H155" s="347" t="s">
        <v>1043</v>
      </c>
      <c r="I155" s="347" t="s">
        <v>1006</v>
      </c>
      <c r="J155" s="347">
        <v>50</v>
      </c>
      <c r="K155" s="343"/>
    </row>
    <row r="156" ht="15" customHeight="1">
      <c r="B156" s="322"/>
      <c r="C156" s="347" t="s">
        <v>1029</v>
      </c>
      <c r="D156" s="300"/>
      <c r="E156" s="300"/>
      <c r="F156" s="348" t="s">
        <v>1010</v>
      </c>
      <c r="G156" s="300"/>
      <c r="H156" s="347" t="s">
        <v>1043</v>
      </c>
      <c r="I156" s="347" t="s">
        <v>1006</v>
      </c>
      <c r="J156" s="347">
        <v>50</v>
      </c>
      <c r="K156" s="343"/>
    </row>
    <row r="157" ht="15" customHeight="1">
      <c r="B157" s="322"/>
      <c r="C157" s="347" t="s">
        <v>102</v>
      </c>
      <c r="D157" s="300"/>
      <c r="E157" s="300"/>
      <c r="F157" s="348" t="s">
        <v>1004</v>
      </c>
      <c r="G157" s="300"/>
      <c r="H157" s="347" t="s">
        <v>1065</v>
      </c>
      <c r="I157" s="347" t="s">
        <v>1006</v>
      </c>
      <c r="J157" s="347" t="s">
        <v>1066</v>
      </c>
      <c r="K157" s="343"/>
    </row>
    <row r="158" ht="15" customHeight="1">
      <c r="B158" s="322"/>
      <c r="C158" s="347" t="s">
        <v>1067</v>
      </c>
      <c r="D158" s="300"/>
      <c r="E158" s="300"/>
      <c r="F158" s="348" t="s">
        <v>1004</v>
      </c>
      <c r="G158" s="300"/>
      <c r="H158" s="347" t="s">
        <v>1068</v>
      </c>
      <c r="I158" s="347" t="s">
        <v>1038</v>
      </c>
      <c r="J158" s="347"/>
      <c r="K158" s="343"/>
    </row>
    <row r="159" ht="15" customHeight="1">
      <c r="B159" s="349"/>
      <c r="C159" s="331"/>
      <c r="D159" s="331"/>
      <c r="E159" s="331"/>
      <c r="F159" s="331"/>
      <c r="G159" s="331"/>
      <c r="H159" s="331"/>
      <c r="I159" s="331"/>
      <c r="J159" s="331"/>
      <c r="K159" s="350"/>
    </row>
    <row r="160" ht="18.75" customHeight="1">
      <c r="B160" s="296"/>
      <c r="C160" s="300"/>
      <c r="D160" s="300"/>
      <c r="E160" s="300"/>
      <c r="F160" s="321"/>
      <c r="G160" s="300"/>
      <c r="H160" s="300"/>
      <c r="I160" s="300"/>
      <c r="J160" s="300"/>
      <c r="K160" s="296"/>
    </row>
    <row r="161" ht="18.75" customHeight="1">
      <c r="B161" s="307"/>
      <c r="C161" s="307"/>
      <c r="D161" s="307"/>
      <c r="E161" s="307"/>
      <c r="F161" s="307"/>
      <c r="G161" s="307"/>
      <c r="H161" s="307"/>
      <c r="I161" s="307"/>
      <c r="J161" s="307"/>
      <c r="K161" s="307"/>
    </row>
    <row r="162" ht="7.5" customHeight="1">
      <c r="B162" s="286"/>
      <c r="C162" s="287"/>
      <c r="D162" s="287"/>
      <c r="E162" s="287"/>
      <c r="F162" s="287"/>
      <c r="G162" s="287"/>
      <c r="H162" s="287"/>
      <c r="I162" s="287"/>
      <c r="J162" s="287"/>
      <c r="K162" s="288"/>
    </row>
    <row r="163" ht="45" customHeight="1">
      <c r="B163" s="289"/>
      <c r="C163" s="290" t="s">
        <v>1069</v>
      </c>
      <c r="D163" s="290"/>
      <c r="E163" s="290"/>
      <c r="F163" s="290"/>
      <c r="G163" s="290"/>
      <c r="H163" s="290"/>
      <c r="I163" s="290"/>
      <c r="J163" s="290"/>
      <c r="K163" s="291"/>
    </row>
    <row r="164" ht="17.25" customHeight="1">
      <c r="B164" s="289"/>
      <c r="C164" s="314" t="s">
        <v>998</v>
      </c>
      <c r="D164" s="314"/>
      <c r="E164" s="314"/>
      <c r="F164" s="314" t="s">
        <v>999</v>
      </c>
      <c r="G164" s="351"/>
      <c r="H164" s="352" t="s">
        <v>123</v>
      </c>
      <c r="I164" s="352" t="s">
        <v>61</v>
      </c>
      <c r="J164" s="314" t="s">
        <v>1000</v>
      </c>
      <c r="K164" s="291"/>
    </row>
    <row r="165" ht="17.25" customHeight="1">
      <c r="B165" s="292"/>
      <c r="C165" s="316" t="s">
        <v>1001</v>
      </c>
      <c r="D165" s="316"/>
      <c r="E165" s="316"/>
      <c r="F165" s="317" t="s">
        <v>1002</v>
      </c>
      <c r="G165" s="353"/>
      <c r="H165" s="354"/>
      <c r="I165" s="354"/>
      <c r="J165" s="316" t="s">
        <v>1003</v>
      </c>
      <c r="K165" s="294"/>
    </row>
    <row r="166" ht="5.25" customHeight="1">
      <c r="B166" s="322"/>
      <c r="C166" s="319"/>
      <c r="D166" s="319"/>
      <c r="E166" s="319"/>
      <c r="F166" s="319"/>
      <c r="G166" s="320"/>
      <c r="H166" s="319"/>
      <c r="I166" s="319"/>
      <c r="J166" s="319"/>
      <c r="K166" s="343"/>
    </row>
    <row r="167" ht="15" customHeight="1">
      <c r="B167" s="322"/>
      <c r="C167" s="300" t="s">
        <v>1007</v>
      </c>
      <c r="D167" s="300"/>
      <c r="E167" s="300"/>
      <c r="F167" s="321" t="s">
        <v>1004</v>
      </c>
      <c r="G167" s="300"/>
      <c r="H167" s="300" t="s">
        <v>1043</v>
      </c>
      <c r="I167" s="300" t="s">
        <v>1006</v>
      </c>
      <c r="J167" s="300">
        <v>120</v>
      </c>
      <c r="K167" s="343"/>
    </row>
    <row r="168" ht="15" customHeight="1">
      <c r="B168" s="322"/>
      <c r="C168" s="300" t="s">
        <v>1052</v>
      </c>
      <c r="D168" s="300"/>
      <c r="E168" s="300"/>
      <c r="F168" s="321" t="s">
        <v>1004</v>
      </c>
      <c r="G168" s="300"/>
      <c r="H168" s="300" t="s">
        <v>1053</v>
      </c>
      <c r="I168" s="300" t="s">
        <v>1006</v>
      </c>
      <c r="J168" s="300" t="s">
        <v>1054</v>
      </c>
      <c r="K168" s="343"/>
    </row>
    <row r="169" ht="15" customHeight="1">
      <c r="B169" s="322"/>
      <c r="C169" s="300" t="s">
        <v>953</v>
      </c>
      <c r="D169" s="300"/>
      <c r="E169" s="300"/>
      <c r="F169" s="321" t="s">
        <v>1004</v>
      </c>
      <c r="G169" s="300"/>
      <c r="H169" s="300" t="s">
        <v>1070</v>
      </c>
      <c r="I169" s="300" t="s">
        <v>1006</v>
      </c>
      <c r="J169" s="300" t="s">
        <v>1054</v>
      </c>
      <c r="K169" s="343"/>
    </row>
    <row r="170" ht="15" customHeight="1">
      <c r="B170" s="322"/>
      <c r="C170" s="300" t="s">
        <v>1009</v>
      </c>
      <c r="D170" s="300"/>
      <c r="E170" s="300"/>
      <c r="F170" s="321" t="s">
        <v>1010</v>
      </c>
      <c r="G170" s="300"/>
      <c r="H170" s="300" t="s">
        <v>1070</v>
      </c>
      <c r="I170" s="300" t="s">
        <v>1006</v>
      </c>
      <c r="J170" s="300">
        <v>50</v>
      </c>
      <c r="K170" s="343"/>
    </row>
    <row r="171" ht="15" customHeight="1">
      <c r="B171" s="322"/>
      <c r="C171" s="300" t="s">
        <v>1012</v>
      </c>
      <c r="D171" s="300"/>
      <c r="E171" s="300"/>
      <c r="F171" s="321" t="s">
        <v>1004</v>
      </c>
      <c r="G171" s="300"/>
      <c r="H171" s="300" t="s">
        <v>1070</v>
      </c>
      <c r="I171" s="300" t="s">
        <v>1014</v>
      </c>
      <c r="J171" s="300"/>
      <c r="K171" s="343"/>
    </row>
    <row r="172" ht="15" customHeight="1">
      <c r="B172" s="322"/>
      <c r="C172" s="300" t="s">
        <v>1023</v>
      </c>
      <c r="D172" s="300"/>
      <c r="E172" s="300"/>
      <c r="F172" s="321" t="s">
        <v>1010</v>
      </c>
      <c r="G172" s="300"/>
      <c r="H172" s="300" t="s">
        <v>1070</v>
      </c>
      <c r="I172" s="300" t="s">
        <v>1006</v>
      </c>
      <c r="J172" s="300">
        <v>50</v>
      </c>
      <c r="K172" s="343"/>
    </row>
    <row r="173" ht="15" customHeight="1">
      <c r="B173" s="322"/>
      <c r="C173" s="300" t="s">
        <v>1031</v>
      </c>
      <c r="D173" s="300"/>
      <c r="E173" s="300"/>
      <c r="F173" s="321" t="s">
        <v>1010</v>
      </c>
      <c r="G173" s="300"/>
      <c r="H173" s="300" t="s">
        <v>1070</v>
      </c>
      <c r="I173" s="300" t="s">
        <v>1006</v>
      </c>
      <c r="J173" s="300">
        <v>50</v>
      </c>
      <c r="K173" s="343"/>
    </row>
    <row r="174" ht="15" customHeight="1">
      <c r="B174" s="322"/>
      <c r="C174" s="300" t="s">
        <v>1029</v>
      </c>
      <c r="D174" s="300"/>
      <c r="E174" s="300"/>
      <c r="F174" s="321" t="s">
        <v>1010</v>
      </c>
      <c r="G174" s="300"/>
      <c r="H174" s="300" t="s">
        <v>1070</v>
      </c>
      <c r="I174" s="300" t="s">
        <v>1006</v>
      </c>
      <c r="J174" s="300">
        <v>50</v>
      </c>
      <c r="K174" s="343"/>
    </row>
    <row r="175" ht="15" customHeight="1">
      <c r="B175" s="322"/>
      <c r="C175" s="300" t="s">
        <v>122</v>
      </c>
      <c r="D175" s="300"/>
      <c r="E175" s="300"/>
      <c r="F175" s="321" t="s">
        <v>1004</v>
      </c>
      <c r="G175" s="300"/>
      <c r="H175" s="300" t="s">
        <v>1071</v>
      </c>
      <c r="I175" s="300" t="s">
        <v>1072</v>
      </c>
      <c r="J175" s="300"/>
      <c r="K175" s="343"/>
    </row>
    <row r="176" ht="15" customHeight="1">
      <c r="B176" s="322"/>
      <c r="C176" s="300" t="s">
        <v>61</v>
      </c>
      <c r="D176" s="300"/>
      <c r="E176" s="300"/>
      <c r="F176" s="321" t="s">
        <v>1004</v>
      </c>
      <c r="G176" s="300"/>
      <c r="H176" s="300" t="s">
        <v>1073</v>
      </c>
      <c r="I176" s="300" t="s">
        <v>1074</v>
      </c>
      <c r="J176" s="300">
        <v>1</v>
      </c>
      <c r="K176" s="343"/>
    </row>
    <row r="177" ht="15" customHeight="1">
      <c r="B177" s="322"/>
      <c r="C177" s="300" t="s">
        <v>57</v>
      </c>
      <c r="D177" s="300"/>
      <c r="E177" s="300"/>
      <c r="F177" s="321" t="s">
        <v>1004</v>
      </c>
      <c r="G177" s="300"/>
      <c r="H177" s="300" t="s">
        <v>1075</v>
      </c>
      <c r="I177" s="300" t="s">
        <v>1006</v>
      </c>
      <c r="J177" s="300">
        <v>20</v>
      </c>
      <c r="K177" s="343"/>
    </row>
    <row r="178" ht="15" customHeight="1">
      <c r="B178" s="322"/>
      <c r="C178" s="300" t="s">
        <v>123</v>
      </c>
      <c r="D178" s="300"/>
      <c r="E178" s="300"/>
      <c r="F178" s="321" t="s">
        <v>1004</v>
      </c>
      <c r="G178" s="300"/>
      <c r="H178" s="300" t="s">
        <v>1076</v>
      </c>
      <c r="I178" s="300" t="s">
        <v>1006</v>
      </c>
      <c r="J178" s="300">
        <v>255</v>
      </c>
      <c r="K178" s="343"/>
    </row>
    <row r="179" ht="15" customHeight="1">
      <c r="B179" s="322"/>
      <c r="C179" s="300" t="s">
        <v>124</v>
      </c>
      <c r="D179" s="300"/>
      <c r="E179" s="300"/>
      <c r="F179" s="321" t="s">
        <v>1004</v>
      </c>
      <c r="G179" s="300"/>
      <c r="H179" s="300" t="s">
        <v>969</v>
      </c>
      <c r="I179" s="300" t="s">
        <v>1006</v>
      </c>
      <c r="J179" s="300">
        <v>10</v>
      </c>
      <c r="K179" s="343"/>
    </row>
    <row r="180" ht="15" customHeight="1">
      <c r="B180" s="322"/>
      <c r="C180" s="300" t="s">
        <v>125</v>
      </c>
      <c r="D180" s="300"/>
      <c r="E180" s="300"/>
      <c r="F180" s="321" t="s">
        <v>1004</v>
      </c>
      <c r="G180" s="300"/>
      <c r="H180" s="300" t="s">
        <v>1077</v>
      </c>
      <c r="I180" s="300" t="s">
        <v>1038</v>
      </c>
      <c r="J180" s="300"/>
      <c r="K180" s="343"/>
    </row>
    <row r="181" ht="15" customHeight="1">
      <c r="B181" s="322"/>
      <c r="C181" s="300" t="s">
        <v>1078</v>
      </c>
      <c r="D181" s="300"/>
      <c r="E181" s="300"/>
      <c r="F181" s="321" t="s">
        <v>1004</v>
      </c>
      <c r="G181" s="300"/>
      <c r="H181" s="300" t="s">
        <v>1079</v>
      </c>
      <c r="I181" s="300" t="s">
        <v>1038</v>
      </c>
      <c r="J181" s="300"/>
      <c r="K181" s="343"/>
    </row>
    <row r="182" ht="15" customHeight="1">
      <c r="B182" s="322"/>
      <c r="C182" s="300" t="s">
        <v>1067</v>
      </c>
      <c r="D182" s="300"/>
      <c r="E182" s="300"/>
      <c r="F182" s="321" t="s">
        <v>1004</v>
      </c>
      <c r="G182" s="300"/>
      <c r="H182" s="300" t="s">
        <v>1080</v>
      </c>
      <c r="I182" s="300" t="s">
        <v>1038</v>
      </c>
      <c r="J182" s="300"/>
      <c r="K182" s="343"/>
    </row>
    <row r="183" ht="15" customHeight="1">
      <c r="B183" s="322"/>
      <c r="C183" s="300" t="s">
        <v>127</v>
      </c>
      <c r="D183" s="300"/>
      <c r="E183" s="300"/>
      <c r="F183" s="321" t="s">
        <v>1010</v>
      </c>
      <c r="G183" s="300"/>
      <c r="H183" s="300" t="s">
        <v>1081</v>
      </c>
      <c r="I183" s="300" t="s">
        <v>1006</v>
      </c>
      <c r="J183" s="300">
        <v>50</v>
      </c>
      <c r="K183" s="343"/>
    </row>
    <row r="184" ht="15" customHeight="1">
      <c r="B184" s="322"/>
      <c r="C184" s="300" t="s">
        <v>1082</v>
      </c>
      <c r="D184" s="300"/>
      <c r="E184" s="300"/>
      <c r="F184" s="321" t="s">
        <v>1010</v>
      </c>
      <c r="G184" s="300"/>
      <c r="H184" s="300" t="s">
        <v>1083</v>
      </c>
      <c r="I184" s="300" t="s">
        <v>1084</v>
      </c>
      <c r="J184" s="300"/>
      <c r="K184" s="343"/>
    </row>
    <row r="185" ht="15" customHeight="1">
      <c r="B185" s="322"/>
      <c r="C185" s="300" t="s">
        <v>1085</v>
      </c>
      <c r="D185" s="300"/>
      <c r="E185" s="300"/>
      <c r="F185" s="321" t="s">
        <v>1010</v>
      </c>
      <c r="G185" s="300"/>
      <c r="H185" s="300" t="s">
        <v>1086</v>
      </c>
      <c r="I185" s="300" t="s">
        <v>1084</v>
      </c>
      <c r="J185" s="300"/>
      <c r="K185" s="343"/>
    </row>
    <row r="186" ht="15" customHeight="1">
      <c r="B186" s="322"/>
      <c r="C186" s="300" t="s">
        <v>1087</v>
      </c>
      <c r="D186" s="300"/>
      <c r="E186" s="300"/>
      <c r="F186" s="321" t="s">
        <v>1010</v>
      </c>
      <c r="G186" s="300"/>
      <c r="H186" s="300" t="s">
        <v>1088</v>
      </c>
      <c r="I186" s="300" t="s">
        <v>1084</v>
      </c>
      <c r="J186" s="300"/>
      <c r="K186" s="343"/>
    </row>
    <row r="187" ht="15" customHeight="1">
      <c r="B187" s="322"/>
      <c r="C187" s="355" t="s">
        <v>1089</v>
      </c>
      <c r="D187" s="300"/>
      <c r="E187" s="300"/>
      <c r="F187" s="321" t="s">
        <v>1010</v>
      </c>
      <c r="G187" s="300"/>
      <c r="H187" s="300" t="s">
        <v>1090</v>
      </c>
      <c r="I187" s="300" t="s">
        <v>1091</v>
      </c>
      <c r="J187" s="356" t="s">
        <v>1092</v>
      </c>
      <c r="K187" s="343"/>
    </row>
    <row r="188" ht="15" customHeight="1">
      <c r="B188" s="322"/>
      <c r="C188" s="306" t="s">
        <v>46</v>
      </c>
      <c r="D188" s="300"/>
      <c r="E188" s="300"/>
      <c r="F188" s="321" t="s">
        <v>1004</v>
      </c>
      <c r="G188" s="300"/>
      <c r="H188" s="296" t="s">
        <v>1093</v>
      </c>
      <c r="I188" s="300" t="s">
        <v>1094</v>
      </c>
      <c r="J188" s="300"/>
      <c r="K188" s="343"/>
    </row>
    <row r="189" ht="15" customHeight="1">
      <c r="B189" s="322"/>
      <c r="C189" s="306" t="s">
        <v>1095</v>
      </c>
      <c r="D189" s="300"/>
      <c r="E189" s="300"/>
      <c r="F189" s="321" t="s">
        <v>1004</v>
      </c>
      <c r="G189" s="300"/>
      <c r="H189" s="300" t="s">
        <v>1096</v>
      </c>
      <c r="I189" s="300" t="s">
        <v>1038</v>
      </c>
      <c r="J189" s="300"/>
      <c r="K189" s="343"/>
    </row>
    <row r="190" ht="15" customHeight="1">
      <c r="B190" s="322"/>
      <c r="C190" s="306" t="s">
        <v>1097</v>
      </c>
      <c r="D190" s="300"/>
      <c r="E190" s="300"/>
      <c r="F190" s="321" t="s">
        <v>1004</v>
      </c>
      <c r="G190" s="300"/>
      <c r="H190" s="300" t="s">
        <v>1098</v>
      </c>
      <c r="I190" s="300" t="s">
        <v>1038</v>
      </c>
      <c r="J190" s="300"/>
      <c r="K190" s="343"/>
    </row>
    <row r="191" ht="15" customHeight="1">
      <c r="B191" s="322"/>
      <c r="C191" s="306" t="s">
        <v>1099</v>
      </c>
      <c r="D191" s="300"/>
      <c r="E191" s="300"/>
      <c r="F191" s="321" t="s">
        <v>1010</v>
      </c>
      <c r="G191" s="300"/>
      <c r="H191" s="300" t="s">
        <v>1100</v>
      </c>
      <c r="I191" s="300" t="s">
        <v>1038</v>
      </c>
      <c r="J191" s="300"/>
      <c r="K191" s="343"/>
    </row>
    <row r="192" ht="15" customHeight="1">
      <c r="B192" s="349"/>
      <c r="C192" s="357"/>
      <c r="D192" s="331"/>
      <c r="E192" s="331"/>
      <c r="F192" s="331"/>
      <c r="G192" s="331"/>
      <c r="H192" s="331"/>
      <c r="I192" s="331"/>
      <c r="J192" s="331"/>
      <c r="K192" s="350"/>
    </row>
    <row r="193" ht="18.75" customHeight="1">
      <c r="B193" s="296"/>
      <c r="C193" s="300"/>
      <c r="D193" s="300"/>
      <c r="E193" s="300"/>
      <c r="F193" s="321"/>
      <c r="G193" s="300"/>
      <c r="H193" s="300"/>
      <c r="I193" s="300"/>
      <c r="J193" s="300"/>
      <c r="K193" s="296"/>
    </row>
    <row r="194" ht="18.75" customHeight="1">
      <c r="B194" s="296"/>
      <c r="C194" s="300"/>
      <c r="D194" s="300"/>
      <c r="E194" s="300"/>
      <c r="F194" s="321"/>
      <c r="G194" s="300"/>
      <c r="H194" s="300"/>
      <c r="I194" s="300"/>
      <c r="J194" s="300"/>
      <c r="K194" s="296"/>
    </row>
    <row r="195" ht="18.75" customHeight="1">
      <c r="B195" s="307"/>
      <c r="C195" s="307"/>
      <c r="D195" s="307"/>
      <c r="E195" s="307"/>
      <c r="F195" s="307"/>
      <c r="G195" s="307"/>
      <c r="H195" s="307"/>
      <c r="I195" s="307"/>
      <c r="J195" s="307"/>
      <c r="K195" s="307"/>
    </row>
    <row r="196" ht="13.5">
      <c r="B196" s="286"/>
      <c r="C196" s="287"/>
      <c r="D196" s="287"/>
      <c r="E196" s="287"/>
      <c r="F196" s="287"/>
      <c r="G196" s="287"/>
      <c r="H196" s="287"/>
      <c r="I196" s="287"/>
      <c r="J196" s="287"/>
      <c r="K196" s="288"/>
    </row>
    <row r="197" ht="21">
      <c r="B197" s="289"/>
      <c r="C197" s="290" t="s">
        <v>1101</v>
      </c>
      <c r="D197" s="290"/>
      <c r="E197" s="290"/>
      <c r="F197" s="290"/>
      <c r="G197" s="290"/>
      <c r="H197" s="290"/>
      <c r="I197" s="290"/>
      <c r="J197" s="290"/>
      <c r="K197" s="291"/>
    </row>
    <row r="198" ht="25.5" customHeight="1">
      <c r="B198" s="289"/>
      <c r="C198" s="358" t="s">
        <v>1102</v>
      </c>
      <c r="D198" s="358"/>
      <c r="E198" s="358"/>
      <c r="F198" s="358" t="s">
        <v>1103</v>
      </c>
      <c r="G198" s="359"/>
      <c r="H198" s="358" t="s">
        <v>1104</v>
      </c>
      <c r="I198" s="358"/>
      <c r="J198" s="358"/>
      <c r="K198" s="291"/>
    </row>
    <row r="199" ht="5.25" customHeight="1">
      <c r="B199" s="322"/>
      <c r="C199" s="319"/>
      <c r="D199" s="319"/>
      <c r="E199" s="319"/>
      <c r="F199" s="319"/>
      <c r="G199" s="300"/>
      <c r="H199" s="319"/>
      <c r="I199" s="319"/>
      <c r="J199" s="319"/>
      <c r="K199" s="343"/>
    </row>
    <row r="200" ht="15" customHeight="1">
      <c r="B200" s="322"/>
      <c r="C200" s="300" t="s">
        <v>1094</v>
      </c>
      <c r="D200" s="300"/>
      <c r="E200" s="300"/>
      <c r="F200" s="321" t="s">
        <v>47</v>
      </c>
      <c r="G200" s="300"/>
      <c r="H200" s="300" t="s">
        <v>1105</v>
      </c>
      <c r="I200" s="300"/>
      <c r="J200" s="300"/>
      <c r="K200" s="343"/>
    </row>
    <row r="201" ht="15" customHeight="1">
      <c r="B201" s="322"/>
      <c r="C201" s="328"/>
      <c r="D201" s="300"/>
      <c r="E201" s="300"/>
      <c r="F201" s="321" t="s">
        <v>48</v>
      </c>
      <c r="G201" s="300"/>
      <c r="H201" s="300" t="s">
        <v>1106</v>
      </c>
      <c r="I201" s="300"/>
      <c r="J201" s="300"/>
      <c r="K201" s="343"/>
    </row>
    <row r="202" ht="15" customHeight="1">
      <c r="B202" s="322"/>
      <c r="C202" s="328"/>
      <c r="D202" s="300"/>
      <c r="E202" s="300"/>
      <c r="F202" s="321" t="s">
        <v>51</v>
      </c>
      <c r="G202" s="300"/>
      <c r="H202" s="300" t="s">
        <v>1107</v>
      </c>
      <c r="I202" s="300"/>
      <c r="J202" s="300"/>
      <c r="K202" s="343"/>
    </row>
    <row r="203" ht="15" customHeight="1">
      <c r="B203" s="322"/>
      <c r="C203" s="300"/>
      <c r="D203" s="300"/>
      <c r="E203" s="300"/>
      <c r="F203" s="321" t="s">
        <v>49</v>
      </c>
      <c r="G203" s="300"/>
      <c r="H203" s="300" t="s">
        <v>1108</v>
      </c>
      <c r="I203" s="300"/>
      <c r="J203" s="300"/>
      <c r="K203" s="343"/>
    </row>
    <row r="204" ht="15" customHeight="1">
      <c r="B204" s="322"/>
      <c r="C204" s="300"/>
      <c r="D204" s="300"/>
      <c r="E204" s="300"/>
      <c r="F204" s="321" t="s">
        <v>50</v>
      </c>
      <c r="G204" s="300"/>
      <c r="H204" s="300" t="s">
        <v>1109</v>
      </c>
      <c r="I204" s="300"/>
      <c r="J204" s="300"/>
      <c r="K204" s="343"/>
    </row>
    <row r="205" ht="15" customHeight="1">
      <c r="B205" s="322"/>
      <c r="C205" s="300"/>
      <c r="D205" s="300"/>
      <c r="E205" s="300"/>
      <c r="F205" s="321"/>
      <c r="G205" s="300"/>
      <c r="H205" s="300"/>
      <c r="I205" s="300"/>
      <c r="J205" s="300"/>
      <c r="K205" s="343"/>
    </row>
    <row r="206" ht="15" customHeight="1">
      <c r="B206" s="322"/>
      <c r="C206" s="300" t="s">
        <v>1050</v>
      </c>
      <c r="D206" s="300"/>
      <c r="E206" s="300"/>
      <c r="F206" s="321" t="s">
        <v>83</v>
      </c>
      <c r="G206" s="300"/>
      <c r="H206" s="300" t="s">
        <v>1110</v>
      </c>
      <c r="I206" s="300"/>
      <c r="J206" s="300"/>
      <c r="K206" s="343"/>
    </row>
    <row r="207" ht="15" customHeight="1">
      <c r="B207" s="322"/>
      <c r="C207" s="328"/>
      <c r="D207" s="300"/>
      <c r="E207" s="300"/>
      <c r="F207" s="321" t="s">
        <v>949</v>
      </c>
      <c r="G207" s="300"/>
      <c r="H207" s="300" t="s">
        <v>950</v>
      </c>
      <c r="I207" s="300"/>
      <c r="J207" s="300"/>
      <c r="K207" s="343"/>
    </row>
    <row r="208" ht="15" customHeight="1">
      <c r="B208" s="322"/>
      <c r="C208" s="300"/>
      <c r="D208" s="300"/>
      <c r="E208" s="300"/>
      <c r="F208" s="321" t="s">
        <v>947</v>
      </c>
      <c r="G208" s="300"/>
      <c r="H208" s="300" t="s">
        <v>1111</v>
      </c>
      <c r="I208" s="300"/>
      <c r="J208" s="300"/>
      <c r="K208" s="343"/>
    </row>
    <row r="209" ht="15" customHeight="1">
      <c r="B209" s="360"/>
      <c r="C209" s="328"/>
      <c r="D209" s="328"/>
      <c r="E209" s="328"/>
      <c r="F209" s="321" t="s">
        <v>90</v>
      </c>
      <c r="G209" s="306"/>
      <c r="H209" s="347" t="s">
        <v>91</v>
      </c>
      <c r="I209" s="347"/>
      <c r="J209" s="347"/>
      <c r="K209" s="361"/>
    </row>
    <row r="210" ht="15" customHeight="1">
      <c r="B210" s="360"/>
      <c r="C210" s="328"/>
      <c r="D210" s="328"/>
      <c r="E210" s="328"/>
      <c r="F210" s="321" t="s">
        <v>951</v>
      </c>
      <c r="G210" s="306"/>
      <c r="H210" s="347" t="s">
        <v>1112</v>
      </c>
      <c r="I210" s="347"/>
      <c r="J210" s="347"/>
      <c r="K210" s="361"/>
    </row>
    <row r="211" ht="15" customHeight="1">
      <c r="B211" s="360"/>
      <c r="C211" s="328"/>
      <c r="D211" s="328"/>
      <c r="E211" s="328"/>
      <c r="F211" s="362"/>
      <c r="G211" s="306"/>
      <c r="H211" s="363"/>
      <c r="I211" s="363"/>
      <c r="J211" s="363"/>
      <c r="K211" s="361"/>
    </row>
    <row r="212" ht="15" customHeight="1">
      <c r="B212" s="360"/>
      <c r="C212" s="300" t="s">
        <v>1074</v>
      </c>
      <c r="D212" s="328"/>
      <c r="E212" s="328"/>
      <c r="F212" s="321">
        <v>1</v>
      </c>
      <c r="G212" s="306"/>
      <c r="H212" s="347" t="s">
        <v>1113</v>
      </c>
      <c r="I212" s="347"/>
      <c r="J212" s="347"/>
      <c r="K212" s="361"/>
    </row>
    <row r="213" ht="15" customHeight="1">
      <c r="B213" s="360"/>
      <c r="C213" s="328"/>
      <c r="D213" s="328"/>
      <c r="E213" s="328"/>
      <c r="F213" s="321">
        <v>2</v>
      </c>
      <c r="G213" s="306"/>
      <c r="H213" s="347" t="s">
        <v>1114</v>
      </c>
      <c r="I213" s="347"/>
      <c r="J213" s="347"/>
      <c r="K213" s="361"/>
    </row>
    <row r="214" ht="15" customHeight="1">
      <c r="B214" s="360"/>
      <c r="C214" s="328"/>
      <c r="D214" s="328"/>
      <c r="E214" s="328"/>
      <c r="F214" s="321">
        <v>3</v>
      </c>
      <c r="G214" s="306"/>
      <c r="H214" s="347" t="s">
        <v>1115</v>
      </c>
      <c r="I214" s="347"/>
      <c r="J214" s="347"/>
      <c r="K214" s="361"/>
    </row>
    <row r="215" ht="15" customHeight="1">
      <c r="B215" s="360"/>
      <c r="C215" s="328"/>
      <c r="D215" s="328"/>
      <c r="E215" s="328"/>
      <c r="F215" s="321">
        <v>4</v>
      </c>
      <c r="G215" s="306"/>
      <c r="H215" s="347" t="s">
        <v>1116</v>
      </c>
      <c r="I215" s="347"/>
      <c r="J215" s="347"/>
      <c r="K215" s="361"/>
    </row>
    <row r="216" ht="12.75" customHeight="1">
      <c r="B216" s="364"/>
      <c r="C216" s="365"/>
      <c r="D216" s="365"/>
      <c r="E216" s="365"/>
      <c r="F216" s="365"/>
      <c r="G216" s="365"/>
      <c r="H216" s="365"/>
      <c r="I216" s="365"/>
      <c r="J216" s="365"/>
      <c r="K216" s="36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Kryštovová Dagmar</dc:creator>
  <cp:lastModifiedBy>Kryštovová Dagmar</cp:lastModifiedBy>
  <dcterms:created xsi:type="dcterms:W3CDTF">2018-03-23T15:11:32Z</dcterms:created>
  <dcterms:modified xsi:type="dcterms:W3CDTF">2018-03-23T15:11:41Z</dcterms:modified>
</cp:coreProperties>
</file>